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reiter\Desktop\Data\Projekte\Klausurenkurs Statistik mit Excel\Fallstudie Organisationsanalyse Versicherungsdienstleister\"/>
    </mc:Choice>
  </mc:AlternateContent>
  <bookViews>
    <workbookView xWindow="120" yWindow="60" windowWidth="18920" windowHeight="7890" firstSheet="1" activeTab="7"/>
  </bookViews>
  <sheets>
    <sheet name="Rohdaten Q+W" sheetId="13" r:id="rId1"/>
    <sheet name="Rohdaten OGRE" sheetId="30" r:id="rId2"/>
    <sheet name="Codierung" sheetId="14" r:id="rId3"/>
    <sheet name="a)" sheetId="31" r:id="rId4"/>
    <sheet name="b)" sheetId="32" r:id="rId5"/>
    <sheet name="c)" sheetId="33" r:id="rId6"/>
    <sheet name="d)" sheetId="40" r:id="rId7"/>
    <sheet name="e)" sheetId="38" r:id="rId8"/>
    <sheet name="f)" sheetId="39" r:id="rId9"/>
    <sheet name="f) VAR-Vgl. mit DAF" sheetId="42" r:id="rId10"/>
    <sheet name="f) EW-Vgl. mit DAF" sheetId="41" r:id="rId11"/>
  </sheets>
  <definedNames>
    <definedName name="_xlnm._FilterDatabase" localSheetId="0" hidden="1">'Rohdaten Q+W'!$A$1:$H$301</definedName>
  </definedNames>
  <calcPr calcId="162913"/>
  <pivotCaches>
    <pivotCache cacheId="0" r:id="rId12"/>
    <pivotCache cacheId="1" r:id="rId13"/>
    <pivotCache cacheId="2" r:id="rId14"/>
  </pivotCaches>
</workbook>
</file>

<file path=xl/calcChain.xml><?xml version="1.0" encoding="utf-8"?>
<calcChain xmlns="http://schemas.openxmlformats.org/spreadsheetml/2006/main">
  <c r="P2" i="32" l="1"/>
  <c r="I13" i="38" l="1"/>
  <c r="H18" i="40" l="1"/>
  <c r="F7" i="40"/>
  <c r="O2" i="32" l="1"/>
  <c r="A27" i="39" l="1"/>
  <c r="A58" i="39"/>
  <c r="B54" i="39"/>
  <c r="I39" i="39" l="1"/>
  <c r="D48" i="39" l="1"/>
  <c r="D43" i="39"/>
  <c r="D42" i="39"/>
  <c r="E36" i="39"/>
  <c r="E35" i="39"/>
  <c r="E14" i="39" l="1"/>
  <c r="E13" i="39"/>
  <c r="E18" i="39" s="1"/>
  <c r="B14" i="39"/>
  <c r="B13" i="39"/>
  <c r="B45" i="39" s="1"/>
  <c r="C53" i="39" l="1"/>
  <c r="C52" i="39"/>
  <c r="E19" i="39"/>
  <c r="B15" i="39"/>
  <c r="B24" i="39" s="1"/>
  <c r="C23" i="39" l="1"/>
  <c r="I6" i="38" l="1"/>
  <c r="I8" i="38" s="1"/>
  <c r="I5" i="38"/>
  <c r="I4" i="38"/>
  <c r="I16" i="38" s="1"/>
  <c r="I11" i="38" l="1"/>
  <c r="E4" i="33" l="1"/>
  <c r="E5" i="33" s="1"/>
  <c r="E23" i="32" l="1"/>
  <c r="F23" i="32"/>
  <c r="E52" i="32"/>
  <c r="F52" i="32"/>
  <c r="E59" i="32"/>
  <c r="F59" i="32"/>
  <c r="E77" i="32"/>
  <c r="F77" i="32"/>
  <c r="E94" i="32"/>
  <c r="F94" i="32"/>
  <c r="E102" i="32"/>
  <c r="F102" i="32"/>
  <c r="E105" i="32"/>
  <c r="F105" i="32"/>
  <c r="E143" i="32"/>
  <c r="F143" i="32"/>
  <c r="E169" i="32"/>
  <c r="F169" i="32"/>
  <c r="E172" i="32"/>
  <c r="F172" i="32"/>
  <c r="E175" i="32"/>
  <c r="F175" i="32"/>
  <c r="E194" i="32"/>
  <c r="F194" i="32"/>
  <c r="E204" i="32"/>
  <c r="F204" i="32"/>
  <c r="E246" i="32"/>
  <c r="F246" i="32"/>
  <c r="E254" i="32"/>
  <c r="F254" i="32"/>
  <c r="E264" i="32"/>
  <c r="F264" i="32"/>
  <c r="E18" i="32"/>
  <c r="F18" i="32"/>
  <c r="E225" i="32"/>
  <c r="F225" i="32"/>
  <c r="E287" i="32"/>
  <c r="F287" i="32"/>
  <c r="E138" i="32"/>
  <c r="F138" i="32"/>
  <c r="E25" i="32"/>
  <c r="F25" i="32"/>
  <c r="E82" i="32"/>
  <c r="F82" i="32"/>
  <c r="E40" i="32"/>
  <c r="F40" i="32"/>
  <c r="E229" i="32"/>
  <c r="F229" i="32"/>
  <c r="E36" i="32"/>
  <c r="F36" i="32"/>
  <c r="E99" i="32"/>
  <c r="F99" i="32"/>
  <c r="E108" i="32"/>
  <c r="F108" i="32"/>
  <c r="E126" i="32"/>
  <c r="F126" i="32"/>
  <c r="E130" i="32"/>
  <c r="F130" i="32"/>
  <c r="E233" i="32"/>
  <c r="F233" i="32"/>
  <c r="E251" i="32"/>
  <c r="F251" i="32"/>
  <c r="E53" i="32"/>
  <c r="F53" i="32"/>
  <c r="E65" i="32"/>
  <c r="F65" i="32"/>
  <c r="E81" i="32"/>
  <c r="F81" i="32"/>
  <c r="E123" i="32"/>
  <c r="F123" i="32"/>
  <c r="E156" i="32"/>
  <c r="F156" i="32"/>
  <c r="E196" i="32"/>
  <c r="F196" i="32"/>
  <c r="E214" i="32"/>
  <c r="F214" i="32"/>
  <c r="E224" i="32"/>
  <c r="F224" i="32"/>
  <c r="E235" i="32"/>
  <c r="F235" i="32"/>
  <c r="E7" i="32"/>
  <c r="F7" i="32"/>
  <c r="E12" i="32"/>
  <c r="F12" i="32"/>
  <c r="E74" i="32"/>
  <c r="F74" i="32"/>
  <c r="E83" i="32"/>
  <c r="F83" i="32"/>
  <c r="E89" i="32"/>
  <c r="F89" i="32"/>
  <c r="E187" i="32"/>
  <c r="F187" i="32"/>
  <c r="E220" i="32"/>
  <c r="F220" i="32"/>
  <c r="E221" i="32"/>
  <c r="F221" i="32"/>
  <c r="E222" i="32"/>
  <c r="F222" i="32"/>
  <c r="E273" i="32"/>
  <c r="F273" i="32"/>
  <c r="E38" i="32"/>
  <c r="F38" i="32"/>
  <c r="E48" i="32"/>
  <c r="F48" i="32"/>
  <c r="E56" i="32"/>
  <c r="F56" i="32"/>
  <c r="E66" i="32"/>
  <c r="F66" i="32"/>
  <c r="E100" i="32"/>
  <c r="F100" i="32"/>
  <c r="E110" i="32"/>
  <c r="F110" i="32"/>
  <c r="E135" i="32"/>
  <c r="F135" i="32"/>
  <c r="E168" i="32"/>
  <c r="F168" i="32"/>
  <c r="E203" i="32"/>
  <c r="F203" i="32"/>
  <c r="E258" i="32"/>
  <c r="F258" i="32"/>
  <c r="E278" i="32"/>
  <c r="F278" i="32"/>
  <c r="E282" i="32"/>
  <c r="F282" i="32"/>
  <c r="E296" i="32"/>
  <c r="F296" i="32"/>
  <c r="E4" i="32"/>
  <c r="F4" i="32"/>
  <c r="E6" i="32"/>
  <c r="F6" i="32"/>
  <c r="E76" i="32"/>
  <c r="F76" i="32"/>
  <c r="E98" i="32"/>
  <c r="F98" i="32"/>
  <c r="E106" i="32"/>
  <c r="F106" i="32"/>
  <c r="E128" i="32"/>
  <c r="F128" i="32"/>
  <c r="E134" i="32"/>
  <c r="F134" i="32"/>
  <c r="E139" i="32"/>
  <c r="F139" i="32"/>
  <c r="E178" i="32"/>
  <c r="F178" i="32"/>
  <c r="E189" i="32"/>
  <c r="F189" i="32"/>
  <c r="E238" i="32"/>
  <c r="F238" i="32"/>
  <c r="E242" i="32"/>
  <c r="F242" i="32"/>
  <c r="E266" i="32"/>
  <c r="F266" i="32"/>
  <c r="E272" i="32"/>
  <c r="F272" i="32"/>
  <c r="E284" i="32"/>
  <c r="F284" i="32"/>
  <c r="E286" i="32"/>
  <c r="F286" i="32"/>
  <c r="E290" i="32"/>
  <c r="F290" i="32"/>
  <c r="E37" i="32"/>
  <c r="F37" i="32"/>
  <c r="E45" i="32"/>
  <c r="F45" i="32"/>
  <c r="E58" i="32"/>
  <c r="F58" i="32"/>
  <c r="E69" i="32"/>
  <c r="F69" i="32"/>
  <c r="E97" i="32"/>
  <c r="F97" i="32"/>
  <c r="E111" i="32"/>
  <c r="F111" i="32"/>
  <c r="E113" i="32"/>
  <c r="F113" i="32"/>
  <c r="E117" i="32"/>
  <c r="F117" i="32"/>
  <c r="E120" i="32"/>
  <c r="F120" i="32"/>
  <c r="E121" i="32"/>
  <c r="F121" i="32"/>
  <c r="E129" i="32"/>
  <c r="F129" i="32"/>
  <c r="E163" i="32"/>
  <c r="F163" i="32"/>
  <c r="E216" i="32"/>
  <c r="F216" i="32"/>
  <c r="E217" i="32"/>
  <c r="F217" i="32"/>
  <c r="E250" i="32"/>
  <c r="F250" i="32"/>
  <c r="E269" i="32"/>
  <c r="F269" i="32"/>
  <c r="E283" i="32"/>
  <c r="F283" i="32"/>
  <c r="E289" i="32"/>
  <c r="F289" i="32"/>
  <c r="E13" i="32"/>
  <c r="F13" i="32"/>
  <c r="E20" i="32"/>
  <c r="F20" i="32"/>
  <c r="E24" i="32"/>
  <c r="F24" i="32"/>
  <c r="E31" i="32"/>
  <c r="F31" i="32"/>
  <c r="E42" i="32"/>
  <c r="F42" i="32"/>
  <c r="E50" i="32"/>
  <c r="F50" i="32"/>
  <c r="E95" i="32"/>
  <c r="F95" i="32"/>
  <c r="E107" i="32"/>
  <c r="F107" i="32"/>
  <c r="E147" i="32"/>
  <c r="F147" i="32"/>
  <c r="E148" i="32"/>
  <c r="F148" i="32"/>
  <c r="E191" i="32"/>
  <c r="F191" i="32"/>
  <c r="E227" i="32"/>
  <c r="F227" i="32"/>
  <c r="E228" i="32"/>
  <c r="F228" i="32"/>
  <c r="E230" i="32"/>
  <c r="F230" i="32"/>
  <c r="E234" i="32"/>
  <c r="F234" i="32"/>
  <c r="E252" i="32"/>
  <c r="F252" i="32"/>
  <c r="E301" i="32"/>
  <c r="F301" i="32"/>
  <c r="E28" i="32"/>
  <c r="F28" i="32"/>
  <c r="E30" i="32"/>
  <c r="F30" i="32"/>
  <c r="E34" i="32"/>
  <c r="F34" i="32"/>
  <c r="E70" i="32"/>
  <c r="F70" i="32"/>
  <c r="E127" i="32"/>
  <c r="F127" i="32"/>
  <c r="E150" i="32"/>
  <c r="F150" i="32"/>
  <c r="E155" i="32"/>
  <c r="F155" i="32"/>
  <c r="E166" i="32"/>
  <c r="F166" i="32"/>
  <c r="E211" i="32"/>
  <c r="F211" i="32"/>
  <c r="E265" i="32"/>
  <c r="F265" i="32"/>
  <c r="E2" i="32"/>
  <c r="F2" i="32"/>
  <c r="E119" i="32"/>
  <c r="F119" i="32"/>
  <c r="E165" i="32"/>
  <c r="F165" i="32"/>
  <c r="E170" i="32"/>
  <c r="F170" i="32"/>
  <c r="E223" i="32"/>
  <c r="F223" i="32"/>
  <c r="E237" i="32"/>
  <c r="F237" i="32"/>
  <c r="E262" i="32"/>
  <c r="F262" i="32"/>
  <c r="E297" i="32"/>
  <c r="F297" i="32"/>
  <c r="E27" i="32"/>
  <c r="F27" i="32"/>
  <c r="E35" i="32"/>
  <c r="F35" i="32"/>
  <c r="E39" i="32"/>
  <c r="F39" i="32"/>
  <c r="E46" i="32"/>
  <c r="F46" i="32"/>
  <c r="E68" i="32"/>
  <c r="F68" i="32"/>
  <c r="E84" i="32"/>
  <c r="F84" i="32"/>
  <c r="E88" i="32"/>
  <c r="F88" i="32"/>
  <c r="E142" i="32"/>
  <c r="F142" i="32"/>
  <c r="E198" i="32"/>
  <c r="F198" i="32"/>
  <c r="E207" i="32"/>
  <c r="F207" i="32"/>
  <c r="E210" i="32"/>
  <c r="F210" i="32"/>
  <c r="E294" i="32"/>
  <c r="F294" i="32"/>
  <c r="E295" i="32"/>
  <c r="F295" i="32"/>
  <c r="E253" i="32"/>
  <c r="F253" i="32"/>
  <c r="E64" i="32"/>
  <c r="F64" i="32"/>
  <c r="E239" i="32"/>
  <c r="F239" i="32"/>
  <c r="E248" i="32"/>
  <c r="F248" i="32"/>
  <c r="E243" i="32"/>
  <c r="F243" i="32"/>
  <c r="E280" i="32"/>
  <c r="F280" i="32"/>
  <c r="E85" i="32"/>
  <c r="F85" i="32"/>
  <c r="E209" i="32"/>
  <c r="F209" i="32"/>
  <c r="E245" i="32"/>
  <c r="F245" i="32"/>
  <c r="E244" i="32"/>
  <c r="F244" i="32"/>
  <c r="E5" i="32"/>
  <c r="F5" i="32"/>
  <c r="E32" i="32"/>
  <c r="F32" i="32"/>
  <c r="E51" i="32"/>
  <c r="F51" i="32"/>
  <c r="E60" i="32"/>
  <c r="F60" i="32"/>
  <c r="E104" i="32"/>
  <c r="F104" i="32"/>
  <c r="E44" i="32"/>
  <c r="F44" i="32"/>
  <c r="E101" i="32"/>
  <c r="F101" i="32"/>
  <c r="E9" i="32"/>
  <c r="F9" i="32"/>
  <c r="E96" i="32"/>
  <c r="F96" i="32"/>
  <c r="E154" i="32"/>
  <c r="F154" i="32"/>
  <c r="E160" i="32"/>
  <c r="F160" i="32"/>
  <c r="E17" i="32"/>
  <c r="F17" i="32"/>
  <c r="E124" i="32"/>
  <c r="F124" i="32"/>
  <c r="E184" i="32"/>
  <c r="F184" i="32"/>
  <c r="E55" i="32"/>
  <c r="F55" i="32"/>
  <c r="E201" i="32"/>
  <c r="F201" i="32"/>
  <c r="E93" i="32"/>
  <c r="F93" i="32"/>
  <c r="E219" i="32"/>
  <c r="F219" i="32"/>
  <c r="E247" i="32"/>
  <c r="F247" i="32"/>
  <c r="E261" i="32"/>
  <c r="F261" i="32"/>
  <c r="E275" i="32"/>
  <c r="F275" i="32"/>
  <c r="E87" i="32"/>
  <c r="F87" i="32"/>
  <c r="E162" i="32"/>
  <c r="F162" i="32"/>
  <c r="E173" i="32"/>
  <c r="F173" i="32"/>
  <c r="E197" i="32"/>
  <c r="F197" i="32"/>
  <c r="E212" i="32"/>
  <c r="F212" i="32"/>
  <c r="E256" i="32"/>
  <c r="F256" i="32"/>
  <c r="E71" i="32"/>
  <c r="F71" i="32"/>
  <c r="E182" i="32"/>
  <c r="F182" i="32"/>
  <c r="E259" i="32"/>
  <c r="F259" i="32"/>
  <c r="E232" i="32"/>
  <c r="F232" i="32"/>
  <c r="E263" i="32"/>
  <c r="F263" i="32"/>
  <c r="E14" i="32"/>
  <c r="F14" i="32"/>
  <c r="E267" i="32"/>
  <c r="F267" i="32"/>
  <c r="E3" i="32"/>
  <c r="F3" i="32"/>
  <c r="E21" i="32"/>
  <c r="F21" i="32"/>
  <c r="E29" i="32"/>
  <c r="F29" i="32"/>
  <c r="E240" i="32"/>
  <c r="F240" i="32"/>
  <c r="E268" i="32"/>
  <c r="F268" i="32"/>
  <c r="E80" i="32"/>
  <c r="F80" i="32"/>
  <c r="E49" i="32"/>
  <c r="F49" i="32"/>
  <c r="E298" i="32"/>
  <c r="F298" i="32"/>
  <c r="E67" i="32"/>
  <c r="F67" i="32"/>
  <c r="E78" i="32"/>
  <c r="F78" i="32"/>
  <c r="E149" i="32"/>
  <c r="F149" i="32"/>
  <c r="E190" i="32"/>
  <c r="F190" i="32"/>
  <c r="E19" i="32"/>
  <c r="F19" i="32"/>
  <c r="E112" i="32"/>
  <c r="F112" i="32"/>
  <c r="E54" i="32"/>
  <c r="F54" i="32"/>
  <c r="E122" i="32"/>
  <c r="F122" i="32"/>
  <c r="E144" i="32"/>
  <c r="F144" i="32"/>
  <c r="E10" i="32"/>
  <c r="F10" i="32"/>
  <c r="E152" i="32"/>
  <c r="F152" i="32"/>
  <c r="E180" i="32"/>
  <c r="F180" i="32"/>
  <c r="E16" i="32"/>
  <c r="F16" i="32"/>
  <c r="E125" i="32"/>
  <c r="F125" i="32"/>
  <c r="E92" i="32"/>
  <c r="F92" i="32"/>
  <c r="E167" i="32"/>
  <c r="F167" i="32"/>
  <c r="E192" i="32"/>
  <c r="F192" i="32"/>
  <c r="E145" i="32"/>
  <c r="F145" i="32"/>
  <c r="E181" i="32"/>
  <c r="F181" i="32"/>
  <c r="E202" i="32"/>
  <c r="F202" i="32"/>
  <c r="E255" i="32"/>
  <c r="F255" i="32"/>
  <c r="E137" i="32"/>
  <c r="F137" i="32"/>
  <c r="E63" i="32"/>
  <c r="F63" i="32"/>
  <c r="E177" i="32"/>
  <c r="F177" i="32"/>
  <c r="E179" i="32"/>
  <c r="F179" i="32"/>
  <c r="E183" i="32"/>
  <c r="F183" i="32"/>
  <c r="E75" i="32"/>
  <c r="F75" i="32"/>
  <c r="E277" i="32"/>
  <c r="F277" i="32"/>
  <c r="E186" i="32"/>
  <c r="F186" i="32"/>
  <c r="E299" i="32"/>
  <c r="F299" i="32"/>
  <c r="E86" i="32"/>
  <c r="F86" i="32"/>
  <c r="E188" i="32"/>
  <c r="F188" i="32"/>
  <c r="E291" i="32"/>
  <c r="F291" i="32"/>
  <c r="E43" i="32"/>
  <c r="F43" i="32"/>
  <c r="E91" i="32"/>
  <c r="F91" i="32"/>
  <c r="E300" i="32"/>
  <c r="F300" i="32"/>
  <c r="E57" i="32"/>
  <c r="F57" i="32"/>
  <c r="E146" i="32"/>
  <c r="F146" i="32"/>
  <c r="E61" i="32"/>
  <c r="F61" i="32"/>
  <c r="E103" i="32"/>
  <c r="F103" i="32"/>
  <c r="E115" i="32"/>
  <c r="F115" i="32"/>
  <c r="E26" i="32"/>
  <c r="F26" i="32"/>
  <c r="E241" i="32"/>
  <c r="F241" i="32"/>
  <c r="E285" i="32"/>
  <c r="F285" i="32"/>
  <c r="E47" i="32"/>
  <c r="F47" i="32"/>
  <c r="E159" i="32"/>
  <c r="F159" i="32"/>
  <c r="E132" i="32"/>
  <c r="F132" i="32"/>
  <c r="E131" i="32"/>
  <c r="F131" i="32"/>
  <c r="E276" i="32"/>
  <c r="F276" i="32"/>
  <c r="E33" i="32"/>
  <c r="F33" i="32"/>
  <c r="E231" i="32"/>
  <c r="F231" i="32"/>
  <c r="E15" i="32"/>
  <c r="F15" i="32"/>
  <c r="E41" i="32"/>
  <c r="F41" i="32"/>
  <c r="E62" i="32"/>
  <c r="F62" i="32"/>
  <c r="E72" i="32"/>
  <c r="F72" i="32"/>
  <c r="E73" i="32"/>
  <c r="F73" i="32"/>
  <c r="E79" i="32"/>
  <c r="F79" i="32"/>
  <c r="E90" i="32"/>
  <c r="F90" i="32"/>
  <c r="E109" i="32"/>
  <c r="F109" i="32"/>
  <c r="E114" i="32"/>
  <c r="F114" i="32"/>
  <c r="E116" i="32"/>
  <c r="F116" i="32"/>
  <c r="E133" i="32"/>
  <c r="F133" i="32"/>
  <c r="E136" i="32"/>
  <c r="F136" i="32"/>
  <c r="E140" i="32"/>
  <c r="F140" i="32"/>
  <c r="E141" i="32"/>
  <c r="F141" i="32"/>
  <c r="E151" i="32"/>
  <c r="F151" i="32"/>
  <c r="E153" i="32"/>
  <c r="F153" i="32"/>
  <c r="E157" i="32"/>
  <c r="F157" i="32"/>
  <c r="E158" i="32"/>
  <c r="F158" i="32"/>
  <c r="E161" i="32"/>
  <c r="F161" i="32"/>
  <c r="E164" i="32"/>
  <c r="F164" i="32"/>
  <c r="E171" i="32"/>
  <c r="F171" i="32"/>
  <c r="E174" i="32"/>
  <c r="F174" i="32"/>
  <c r="E176" i="32"/>
  <c r="F176" i="32"/>
  <c r="E185" i="32"/>
  <c r="F185" i="32"/>
  <c r="E195" i="32"/>
  <c r="F195" i="32"/>
  <c r="E199" i="32"/>
  <c r="F199" i="32"/>
  <c r="E200" i="32"/>
  <c r="F200" i="32"/>
  <c r="E205" i="32"/>
  <c r="F205" i="32"/>
  <c r="E206" i="32"/>
  <c r="F206" i="32"/>
  <c r="E213" i="32"/>
  <c r="F213" i="32"/>
  <c r="E215" i="32"/>
  <c r="F215" i="32"/>
  <c r="E218" i="32"/>
  <c r="F218" i="32"/>
  <c r="E226" i="32"/>
  <c r="F226" i="32"/>
  <c r="E249" i="32"/>
  <c r="F249" i="32"/>
  <c r="E260" i="32"/>
  <c r="F260" i="32"/>
  <c r="E270" i="32"/>
  <c r="F270" i="32"/>
  <c r="E271" i="32"/>
  <c r="F271" i="32"/>
  <c r="E274" i="32"/>
  <c r="F274" i="32"/>
  <c r="E281" i="32"/>
  <c r="F281" i="32"/>
  <c r="E288" i="32"/>
  <c r="F288" i="32"/>
  <c r="E293" i="32"/>
  <c r="F293" i="32"/>
  <c r="E22" i="32"/>
  <c r="F22" i="32"/>
  <c r="E118" i="32"/>
  <c r="F118" i="32"/>
  <c r="E193" i="32"/>
  <c r="F193" i="32"/>
  <c r="E208" i="32"/>
  <c r="F208" i="32"/>
  <c r="E292" i="32"/>
  <c r="F292" i="32"/>
  <c r="E257" i="32"/>
  <c r="F257" i="32"/>
  <c r="E279" i="32"/>
  <c r="F279" i="32"/>
  <c r="E8" i="32"/>
  <c r="F8" i="32"/>
  <c r="E236" i="32"/>
  <c r="F236" i="32"/>
  <c r="F11" i="32"/>
  <c r="E11" i="32"/>
  <c r="G2" i="32" l="1"/>
  <c r="I11" i="32" s="1"/>
  <c r="I236" i="32"/>
  <c r="I22" i="32"/>
  <c r="I249" i="32"/>
  <c r="I199" i="32"/>
  <c r="I158" i="32"/>
  <c r="I116" i="32"/>
  <c r="I41" i="32"/>
  <c r="I47" i="32"/>
  <c r="I57" i="32"/>
  <c r="I91" i="32"/>
  <c r="I291" i="32"/>
  <c r="I86" i="32"/>
  <c r="I186" i="32"/>
  <c r="I75" i="32"/>
  <c r="I179" i="32"/>
  <c r="I63" i="32"/>
  <c r="I255" i="32"/>
  <c r="I181" i="32"/>
  <c r="I192" i="32"/>
  <c r="I92" i="32"/>
  <c r="I16" i="32"/>
  <c r="I152" i="32"/>
  <c r="I144" i="32"/>
  <c r="I54" i="32"/>
  <c r="I19" i="32"/>
  <c r="I149" i="32"/>
  <c r="I67" i="32"/>
  <c r="I49" i="32"/>
  <c r="I268" i="32"/>
  <c r="I29" i="32"/>
  <c r="I3" i="32"/>
  <c r="I14" i="32"/>
  <c r="I232" i="32"/>
  <c r="I182" i="32"/>
  <c r="I256" i="32"/>
  <c r="I197" i="32"/>
  <c r="I162" i="32"/>
  <c r="I275" i="32"/>
  <c r="I247" i="32"/>
  <c r="I93" i="32"/>
  <c r="I55" i="32"/>
  <c r="I124" i="32"/>
  <c r="I160" i="32"/>
  <c r="I96" i="32"/>
  <c r="I101" i="32"/>
  <c r="I104" i="32"/>
  <c r="I51" i="32"/>
  <c r="I5" i="32"/>
  <c r="I245" i="32"/>
  <c r="I85" i="32"/>
  <c r="I243" i="32"/>
  <c r="I239" i="32"/>
  <c r="I253" i="32"/>
  <c r="I294" i="32"/>
  <c r="I207" i="32"/>
  <c r="I142" i="32"/>
  <c r="I84" i="32"/>
  <c r="I46" i="32"/>
  <c r="I35" i="32"/>
  <c r="I297" i="32"/>
  <c r="I237" i="32"/>
  <c r="I170" i="32"/>
  <c r="I119" i="32"/>
  <c r="I265" i="32"/>
  <c r="I166" i="32"/>
  <c r="I150" i="32"/>
  <c r="I70" i="32"/>
  <c r="I30" i="32"/>
  <c r="I301" i="32"/>
  <c r="I234" i="32"/>
  <c r="I228" i="32"/>
  <c r="I191" i="32"/>
  <c r="I147" i="32"/>
  <c r="I95" i="32"/>
  <c r="I42" i="32"/>
  <c r="I24" i="32"/>
  <c r="I13" i="32"/>
  <c r="I283" i="32"/>
  <c r="I250" i="32"/>
  <c r="I216" i="32"/>
  <c r="I129" i="32"/>
  <c r="I120" i="32"/>
  <c r="I113" i="32"/>
  <c r="I97" i="32"/>
  <c r="I58" i="32"/>
  <c r="I37" i="32"/>
  <c r="I286" i="32"/>
  <c r="I272" i="32"/>
  <c r="I242" i="32"/>
  <c r="I189" i="32"/>
  <c r="I139" i="32"/>
  <c r="I128" i="32"/>
  <c r="I98" i="32"/>
  <c r="I6" i="32"/>
  <c r="I296" i="32"/>
  <c r="I278" i="32"/>
  <c r="I203" i="32"/>
  <c r="I135" i="32"/>
  <c r="I100" i="32"/>
  <c r="I56" i="32"/>
  <c r="I38" i="32"/>
  <c r="I222" i="32"/>
  <c r="I220" i="32"/>
  <c r="I89" i="32"/>
  <c r="I74" i="32"/>
  <c r="I7" i="32"/>
  <c r="I224" i="32"/>
  <c r="I196" i="32"/>
  <c r="I123" i="32"/>
  <c r="I65" i="32"/>
  <c r="I251" i="32"/>
  <c r="I130" i="32"/>
  <c r="I108" i="32"/>
  <c r="I36" i="32"/>
  <c r="I40" i="32"/>
  <c r="I25" i="32"/>
  <c r="I287" i="32"/>
  <c r="I18" i="32"/>
  <c r="I254" i="32"/>
  <c r="I204" i="32"/>
  <c r="I175" i="32"/>
  <c r="I169" i="32"/>
  <c r="I105" i="32"/>
  <c r="I94" i="32"/>
  <c r="I59" i="32"/>
  <c r="I23" i="32"/>
  <c r="I103" i="32"/>
  <c r="I146" i="32"/>
  <c r="I300" i="32"/>
  <c r="I43" i="32"/>
  <c r="I188" i="32"/>
  <c r="I299" i="32"/>
  <c r="I277" i="32"/>
  <c r="I183" i="32"/>
  <c r="I177" i="32"/>
  <c r="I137" i="32"/>
  <c r="I202" i="32"/>
  <c r="I145" i="32"/>
  <c r="I167" i="32"/>
  <c r="I125" i="32"/>
  <c r="I180" i="32"/>
  <c r="I10" i="32"/>
  <c r="I122" i="32"/>
  <c r="I112" i="32"/>
  <c r="I190" i="32"/>
  <c r="I78" i="32"/>
  <c r="I298" i="32"/>
  <c r="I80" i="32"/>
  <c r="I240" i="32"/>
  <c r="I21" i="32"/>
  <c r="I267" i="32"/>
  <c r="I263" i="32"/>
  <c r="I259" i="32"/>
  <c r="I71" i="32"/>
  <c r="I212" i="32"/>
  <c r="I173" i="32"/>
  <c r="I87" i="32"/>
  <c r="I261" i="32"/>
  <c r="I219" i="32"/>
  <c r="I201" i="32"/>
  <c r="I184" i="32"/>
  <c r="I17" i="32"/>
  <c r="I154" i="32"/>
  <c r="I9" i="32"/>
  <c r="I44" i="32"/>
  <c r="I60" i="32"/>
  <c r="I32" i="32"/>
  <c r="I244" i="32"/>
  <c r="I209" i="32"/>
  <c r="I280" i="32"/>
  <c r="I248" i="32"/>
  <c r="I64" i="32"/>
  <c r="I295" i="32"/>
  <c r="I210" i="32"/>
  <c r="I198" i="32"/>
  <c r="I88" i="32"/>
  <c r="I68" i="32"/>
  <c r="I39" i="32"/>
  <c r="I27" i="32"/>
  <c r="I262" i="32"/>
  <c r="I223" i="32"/>
  <c r="I165" i="32"/>
  <c r="I2" i="32"/>
  <c r="I211" i="32"/>
  <c r="I155" i="32"/>
  <c r="I127" i="32"/>
  <c r="I34" i="32"/>
  <c r="I28" i="32"/>
  <c r="I252" i="32"/>
  <c r="I230" i="32"/>
  <c r="I227" i="32"/>
  <c r="I148" i="32"/>
  <c r="I107" i="32"/>
  <c r="I50" i="32"/>
  <c r="I31" i="32"/>
  <c r="I20" i="32"/>
  <c r="I289" i="32"/>
  <c r="I269" i="32"/>
  <c r="I217" i="32"/>
  <c r="I163" i="32"/>
  <c r="I121" i="32"/>
  <c r="I117" i="32"/>
  <c r="I111" i="32"/>
  <c r="I69" i="32"/>
  <c r="I45" i="32"/>
  <c r="I290" i="32"/>
  <c r="I284" i="32"/>
  <c r="I266" i="32"/>
  <c r="I238" i="32"/>
  <c r="I178" i="32"/>
  <c r="I134" i="32"/>
  <c r="I106" i="32"/>
  <c r="I76" i="32"/>
  <c r="I4" i="32"/>
  <c r="I282" i="32"/>
  <c r="I258" i="32"/>
  <c r="I168" i="32"/>
  <c r="I110" i="32"/>
  <c r="I66" i="32"/>
  <c r="I48" i="32"/>
  <c r="I273" i="32"/>
  <c r="I221" i="32"/>
  <c r="I187" i="32"/>
  <c r="I83" i="32"/>
  <c r="I12" i="32"/>
  <c r="I235" i="32"/>
  <c r="I214" i="32"/>
  <c r="I156" i="32"/>
  <c r="I81" i="32"/>
  <c r="I53" i="32"/>
  <c r="I233" i="32"/>
  <c r="I126" i="32"/>
  <c r="I99" i="32"/>
  <c r="I229" i="32"/>
  <c r="I82" i="32"/>
  <c r="I138" i="32"/>
  <c r="I225" i="32"/>
  <c r="I264" i="32"/>
  <c r="I246" i="32"/>
  <c r="I194" i="32"/>
  <c r="I172" i="32"/>
  <c r="I143" i="32"/>
  <c r="I102" i="32"/>
  <c r="I77" i="32"/>
  <c r="I52" i="32"/>
  <c r="H2" i="32"/>
  <c r="K257" i="32" s="1"/>
  <c r="L257" i="32" s="1"/>
  <c r="J298" i="32"/>
  <c r="J294" i="32"/>
  <c r="J290" i="32"/>
  <c r="J286" i="32"/>
  <c r="J282" i="32"/>
  <c r="J278" i="32"/>
  <c r="J266" i="32"/>
  <c r="J262" i="32"/>
  <c r="J258" i="32"/>
  <c r="J254" i="32"/>
  <c r="J250" i="32"/>
  <c r="J246" i="32"/>
  <c r="J242" i="32"/>
  <c r="J238" i="32"/>
  <c r="J234" i="32"/>
  <c r="J230" i="32"/>
  <c r="J222" i="32"/>
  <c r="J214" i="32"/>
  <c r="J210" i="32"/>
  <c r="J202" i="32"/>
  <c r="J198" i="32"/>
  <c r="J194" i="32"/>
  <c r="J190" i="32"/>
  <c r="J186" i="32"/>
  <c r="J182" i="32"/>
  <c r="J178" i="32"/>
  <c r="J170" i="32"/>
  <c r="J166" i="32"/>
  <c r="J162" i="32"/>
  <c r="J158" i="32"/>
  <c r="J154" i="32"/>
  <c r="J150" i="32"/>
  <c r="J146" i="32"/>
  <c r="J142" i="32"/>
  <c r="J138" i="32"/>
  <c r="J134" i="32"/>
  <c r="J130" i="32"/>
  <c r="J126" i="32"/>
  <c r="J122" i="32"/>
  <c r="J110" i="32"/>
  <c r="J106" i="32"/>
  <c r="J102" i="32"/>
  <c r="J98" i="32"/>
  <c r="J94" i="32"/>
  <c r="J86" i="32"/>
  <c r="J82" i="32"/>
  <c r="J78" i="32"/>
  <c r="J74" i="32"/>
  <c r="J70" i="32"/>
  <c r="J66" i="32"/>
  <c r="J58" i="32"/>
  <c r="J54" i="32"/>
  <c r="J50" i="32"/>
  <c r="J46" i="32"/>
  <c r="J42" i="32"/>
  <c r="J38" i="32"/>
  <c r="J34" i="32"/>
  <c r="J30" i="32"/>
  <c r="J22" i="32"/>
  <c r="J18" i="32"/>
  <c r="J14" i="32"/>
  <c r="J10" i="32"/>
  <c r="J6" i="32"/>
  <c r="J2" i="32"/>
  <c r="J11" i="32" l="1"/>
  <c r="J77" i="32"/>
  <c r="J156" i="32"/>
  <c r="J83" i="32"/>
  <c r="J48" i="32"/>
  <c r="J69" i="32"/>
  <c r="J163" i="32"/>
  <c r="J20" i="32"/>
  <c r="J148" i="32"/>
  <c r="J28" i="32"/>
  <c r="J211" i="32"/>
  <c r="J88" i="32"/>
  <c r="J64" i="32"/>
  <c r="J244" i="32"/>
  <c r="J9" i="32"/>
  <c r="J201" i="32"/>
  <c r="J173" i="32"/>
  <c r="J263" i="32"/>
  <c r="J80" i="32"/>
  <c r="J112" i="32"/>
  <c r="J125" i="32"/>
  <c r="J137" i="32"/>
  <c r="J299" i="32"/>
  <c r="K102" i="32"/>
  <c r="K246" i="32"/>
  <c r="K82" i="32"/>
  <c r="L82" i="32" s="1"/>
  <c r="K233" i="32"/>
  <c r="L233" i="32" s="1"/>
  <c r="K214" i="32"/>
  <c r="K187" i="32"/>
  <c r="L187" i="32" s="1"/>
  <c r="K66" i="32"/>
  <c r="K282" i="32"/>
  <c r="K134" i="32"/>
  <c r="K284" i="32"/>
  <c r="L284" i="32" s="1"/>
  <c r="K111" i="32"/>
  <c r="L111" i="32" s="1"/>
  <c r="K217" i="32"/>
  <c r="L217" i="32" s="1"/>
  <c r="K31" i="32"/>
  <c r="L31" i="32" s="1"/>
  <c r="K227" i="32"/>
  <c r="L227" i="32" s="1"/>
  <c r="K34" i="32"/>
  <c r="K2" i="32"/>
  <c r="K27" i="32"/>
  <c r="L27" i="32" s="1"/>
  <c r="K198" i="32"/>
  <c r="K248" i="32"/>
  <c r="L248" i="32" s="1"/>
  <c r="K32" i="32"/>
  <c r="L32" i="32" s="1"/>
  <c r="K154" i="32"/>
  <c r="K219" i="32"/>
  <c r="L219" i="32" s="1"/>
  <c r="K212" i="32"/>
  <c r="L212" i="32" s="1"/>
  <c r="K267" i="32"/>
  <c r="L267" i="32" s="1"/>
  <c r="K298" i="32"/>
  <c r="K122" i="32"/>
  <c r="K167" i="32"/>
  <c r="L167" i="32" s="1"/>
  <c r="K177" i="32"/>
  <c r="L177" i="32" s="1"/>
  <c r="K188" i="32"/>
  <c r="L188" i="32" s="1"/>
  <c r="J23" i="32"/>
  <c r="J169" i="32"/>
  <c r="J36" i="32"/>
  <c r="J65" i="32"/>
  <c r="J7" i="32"/>
  <c r="J135" i="32"/>
  <c r="J189" i="32"/>
  <c r="J37" i="32"/>
  <c r="J120" i="32"/>
  <c r="J283" i="32"/>
  <c r="J95" i="32"/>
  <c r="J85" i="32"/>
  <c r="J104" i="32"/>
  <c r="J124" i="32"/>
  <c r="J275" i="32"/>
  <c r="J29" i="32"/>
  <c r="J149" i="32"/>
  <c r="J152" i="32"/>
  <c r="J181" i="32"/>
  <c r="J75" i="32"/>
  <c r="J91" i="32"/>
  <c r="K94" i="32"/>
  <c r="K204" i="32"/>
  <c r="L204" i="32" s="1"/>
  <c r="K25" i="32"/>
  <c r="L25" i="32" s="1"/>
  <c r="K130" i="32"/>
  <c r="K196" i="32"/>
  <c r="L196" i="32" s="1"/>
  <c r="K89" i="32"/>
  <c r="L89" i="32" s="1"/>
  <c r="K56" i="32"/>
  <c r="L56" i="32" s="1"/>
  <c r="K278" i="32"/>
  <c r="K128" i="32"/>
  <c r="L128" i="32" s="1"/>
  <c r="K272" i="32"/>
  <c r="L272" i="32" s="1"/>
  <c r="K97" i="32"/>
  <c r="L97" i="32" s="1"/>
  <c r="K216" i="32"/>
  <c r="L216" i="32" s="1"/>
  <c r="K24" i="32"/>
  <c r="L24" i="32" s="1"/>
  <c r="K191" i="32"/>
  <c r="L191" i="32" s="1"/>
  <c r="K30" i="32"/>
  <c r="K265" i="32"/>
  <c r="L265" i="32" s="1"/>
  <c r="K297" i="32"/>
  <c r="L297" i="32" s="1"/>
  <c r="K142" i="32"/>
  <c r="K239" i="32"/>
  <c r="L239" i="32" s="1"/>
  <c r="K5" i="32"/>
  <c r="L5" i="32" s="1"/>
  <c r="K96" i="32"/>
  <c r="L96" i="32" s="1"/>
  <c r="K93" i="32"/>
  <c r="L93" i="32" s="1"/>
  <c r="K197" i="32"/>
  <c r="L197" i="32" s="1"/>
  <c r="K14" i="32"/>
  <c r="K49" i="32"/>
  <c r="L49" i="32" s="1"/>
  <c r="K54" i="32"/>
  <c r="K92" i="32"/>
  <c r="L92" i="32" s="1"/>
  <c r="K63" i="32"/>
  <c r="L63" i="32" s="1"/>
  <c r="K86" i="32"/>
  <c r="K61" i="32"/>
  <c r="L61" i="32" s="1"/>
  <c r="J47" i="32"/>
  <c r="J41" i="32"/>
  <c r="J116" i="32"/>
  <c r="J199" i="32"/>
  <c r="J249" i="32"/>
  <c r="J236" i="32"/>
  <c r="K132" i="32"/>
  <c r="L132" i="32" s="1"/>
  <c r="K72" i="32"/>
  <c r="L72" i="32" s="1"/>
  <c r="K136" i="32"/>
  <c r="L136" i="32" s="1"/>
  <c r="K164" i="32"/>
  <c r="L164" i="32" s="1"/>
  <c r="K205" i="32"/>
  <c r="L205" i="32" s="1"/>
  <c r="K270" i="32"/>
  <c r="L270" i="32" s="1"/>
  <c r="K193" i="32"/>
  <c r="L193" i="32" s="1"/>
  <c r="I131" i="32"/>
  <c r="I73" i="32"/>
  <c r="I140" i="32"/>
  <c r="I171" i="32"/>
  <c r="I206" i="32"/>
  <c r="I271" i="32"/>
  <c r="I208" i="32"/>
  <c r="K103" i="32"/>
  <c r="L103" i="32" s="1"/>
  <c r="K131" i="32"/>
  <c r="L131" i="32" s="1"/>
  <c r="K73" i="32"/>
  <c r="L73" i="32" s="1"/>
  <c r="K140" i="32"/>
  <c r="L140" i="32" s="1"/>
  <c r="K171" i="32"/>
  <c r="L171" i="32" s="1"/>
  <c r="K206" i="32"/>
  <c r="L206" i="32" s="1"/>
  <c r="K271" i="32"/>
  <c r="L271" i="32" s="1"/>
  <c r="K208" i="32"/>
  <c r="L208" i="32" s="1"/>
  <c r="J233" i="32"/>
  <c r="M233" i="32"/>
  <c r="J187" i="32"/>
  <c r="M187" i="32"/>
  <c r="M284" i="32"/>
  <c r="J284" i="32"/>
  <c r="M111" i="32"/>
  <c r="J111" i="32"/>
  <c r="J217" i="32"/>
  <c r="M217" i="32"/>
  <c r="J31" i="32"/>
  <c r="M31" i="32"/>
  <c r="M227" i="32"/>
  <c r="J227" i="32"/>
  <c r="M2" i="32"/>
  <c r="M27" i="32"/>
  <c r="J27" i="32"/>
  <c r="M248" i="32"/>
  <c r="J248" i="32"/>
  <c r="M32" i="32"/>
  <c r="J32" i="32"/>
  <c r="J219" i="32"/>
  <c r="M219" i="32"/>
  <c r="J212" i="32"/>
  <c r="M212" i="32"/>
  <c r="J267" i="32"/>
  <c r="M267" i="32"/>
  <c r="M167" i="32"/>
  <c r="J167" i="32"/>
  <c r="M177" i="32"/>
  <c r="J177" i="32"/>
  <c r="M188" i="32"/>
  <c r="J188" i="32"/>
  <c r="M103" i="32"/>
  <c r="J103" i="32"/>
  <c r="K143" i="32"/>
  <c r="L143" i="32" s="1"/>
  <c r="K264" i="32"/>
  <c r="L264" i="32" s="1"/>
  <c r="K229" i="32"/>
  <c r="L229" i="32" s="1"/>
  <c r="K53" i="32"/>
  <c r="L53" i="32" s="1"/>
  <c r="K235" i="32"/>
  <c r="L235" i="32" s="1"/>
  <c r="K221" i="32"/>
  <c r="L221" i="32" s="1"/>
  <c r="K110" i="32"/>
  <c r="K4" i="32"/>
  <c r="L4" i="32" s="1"/>
  <c r="K178" i="32"/>
  <c r="L178" i="32" s="1"/>
  <c r="K290" i="32"/>
  <c r="L290" i="32" s="1"/>
  <c r="K117" i="32"/>
  <c r="L117" i="32" s="1"/>
  <c r="K269" i="32"/>
  <c r="L269" i="32" s="1"/>
  <c r="K50" i="32"/>
  <c r="K230" i="32"/>
  <c r="K127" i="32"/>
  <c r="L127" i="32" s="1"/>
  <c r="K165" i="32"/>
  <c r="L165" i="32" s="1"/>
  <c r="K39" i="32"/>
  <c r="L39" i="32" s="1"/>
  <c r="K210" i="32"/>
  <c r="K280" i="32"/>
  <c r="L280" i="32" s="1"/>
  <c r="K60" i="32"/>
  <c r="L60" i="32" s="1"/>
  <c r="K17" i="32"/>
  <c r="L17" i="32" s="1"/>
  <c r="K261" i="32"/>
  <c r="L261" i="32" s="1"/>
  <c r="K71" i="32"/>
  <c r="L71" i="32" s="1"/>
  <c r="K21" i="32"/>
  <c r="L21" i="32" s="1"/>
  <c r="K78" i="32"/>
  <c r="K10" i="32"/>
  <c r="K145" i="32"/>
  <c r="L145" i="32" s="1"/>
  <c r="K183" i="32"/>
  <c r="L183" i="32" s="1"/>
  <c r="K43" i="32"/>
  <c r="L43" i="32" s="1"/>
  <c r="J59" i="32"/>
  <c r="J175" i="32"/>
  <c r="J287" i="32"/>
  <c r="J108" i="32"/>
  <c r="J123" i="32"/>
  <c r="J203" i="32"/>
  <c r="J129" i="32"/>
  <c r="J13" i="32"/>
  <c r="J147" i="32"/>
  <c r="J301" i="32"/>
  <c r="J237" i="32"/>
  <c r="J84" i="32"/>
  <c r="J253" i="32"/>
  <c r="J245" i="32"/>
  <c r="J101" i="32"/>
  <c r="J55" i="32"/>
  <c r="J232" i="32"/>
  <c r="J268" i="32"/>
  <c r="J19" i="32"/>
  <c r="J16" i="32"/>
  <c r="J255" i="32"/>
  <c r="J57" i="32"/>
  <c r="K105" i="32"/>
  <c r="L105" i="32" s="1"/>
  <c r="K254" i="32"/>
  <c r="K40" i="32"/>
  <c r="L40" i="32" s="1"/>
  <c r="K251" i="32"/>
  <c r="L251" i="32" s="1"/>
  <c r="K224" i="32"/>
  <c r="L224" i="32" s="1"/>
  <c r="K220" i="32"/>
  <c r="L220" i="32" s="1"/>
  <c r="K100" i="32"/>
  <c r="L100" i="32" s="1"/>
  <c r="K296" i="32"/>
  <c r="L296" i="32" s="1"/>
  <c r="K139" i="32"/>
  <c r="L139" i="32" s="1"/>
  <c r="K286" i="32"/>
  <c r="K113" i="32"/>
  <c r="L113" i="32" s="1"/>
  <c r="K250" i="32"/>
  <c r="K42" i="32"/>
  <c r="K228" i="32"/>
  <c r="L228" i="32" s="1"/>
  <c r="K70" i="32"/>
  <c r="K119" i="32"/>
  <c r="L119" i="32" s="1"/>
  <c r="K35" i="32"/>
  <c r="L35" i="32" s="1"/>
  <c r="K207" i="32"/>
  <c r="L207" i="32" s="1"/>
  <c r="K243" i="32"/>
  <c r="L243" i="32" s="1"/>
  <c r="K51" i="32"/>
  <c r="L51" i="32" s="1"/>
  <c r="K160" i="32"/>
  <c r="L160" i="32" s="1"/>
  <c r="K247" i="32"/>
  <c r="L247" i="32" s="1"/>
  <c r="K256" i="32"/>
  <c r="L256" i="32" s="1"/>
  <c r="K3" i="32"/>
  <c r="L3" i="32" s="1"/>
  <c r="K67" i="32"/>
  <c r="L67" i="32" s="1"/>
  <c r="K144" i="32"/>
  <c r="L144" i="32" s="1"/>
  <c r="K192" i="32"/>
  <c r="L192" i="32" s="1"/>
  <c r="K179" i="32"/>
  <c r="L179" i="32" s="1"/>
  <c r="K291" i="32"/>
  <c r="L291" i="32" s="1"/>
  <c r="I61" i="32"/>
  <c r="I132" i="32"/>
  <c r="I72" i="32"/>
  <c r="I136" i="32"/>
  <c r="I164" i="32"/>
  <c r="I205" i="32"/>
  <c r="I270" i="32"/>
  <c r="I193" i="32"/>
  <c r="K115" i="32"/>
  <c r="L115" i="32" s="1"/>
  <c r="K276" i="32"/>
  <c r="L276" i="32" s="1"/>
  <c r="K79" i="32"/>
  <c r="L79" i="32" s="1"/>
  <c r="K141" i="32"/>
  <c r="L141" i="32" s="1"/>
  <c r="K174" i="32"/>
  <c r="L174" i="32" s="1"/>
  <c r="K213" i="32"/>
  <c r="L213" i="32" s="1"/>
  <c r="K274" i="32"/>
  <c r="L274" i="32" s="1"/>
  <c r="K292" i="32"/>
  <c r="L292" i="32" s="1"/>
  <c r="I26" i="32"/>
  <c r="I33" i="32"/>
  <c r="I90" i="32"/>
  <c r="I151" i="32"/>
  <c r="I176" i="32"/>
  <c r="I215" i="32"/>
  <c r="I281" i="32"/>
  <c r="I257" i="32"/>
  <c r="K26" i="32"/>
  <c r="L26" i="32" s="1"/>
  <c r="K33" i="32"/>
  <c r="L33" i="32" s="1"/>
  <c r="K90" i="32"/>
  <c r="L90" i="32" s="1"/>
  <c r="K151" i="32"/>
  <c r="L151" i="32" s="1"/>
  <c r="K176" i="32"/>
  <c r="L176" i="32" s="1"/>
  <c r="K215" i="32"/>
  <c r="L215" i="32" s="1"/>
  <c r="K281" i="32"/>
  <c r="L281" i="32" s="1"/>
  <c r="L2" i="32"/>
  <c r="M143" i="32"/>
  <c r="J143" i="32"/>
  <c r="M264" i="32"/>
  <c r="J264" i="32"/>
  <c r="J229" i="32"/>
  <c r="M229" i="32"/>
  <c r="M53" i="32"/>
  <c r="J53" i="32"/>
  <c r="J235" i="32"/>
  <c r="M235" i="32"/>
  <c r="M221" i="32"/>
  <c r="J221" i="32"/>
  <c r="J4" i="32"/>
  <c r="M4" i="32"/>
  <c r="J117" i="32"/>
  <c r="M117" i="32"/>
  <c r="J269" i="32"/>
  <c r="M269" i="32"/>
  <c r="M127" i="32"/>
  <c r="J127" i="32"/>
  <c r="J165" i="32"/>
  <c r="M165" i="32"/>
  <c r="M39" i="32"/>
  <c r="J39" i="32"/>
  <c r="M280" i="32"/>
  <c r="J280" i="32"/>
  <c r="M60" i="32"/>
  <c r="J60" i="32"/>
  <c r="M17" i="32"/>
  <c r="J17" i="32"/>
  <c r="M261" i="32"/>
  <c r="J261" i="32"/>
  <c r="M71" i="32"/>
  <c r="J71" i="32"/>
  <c r="M21" i="32"/>
  <c r="J21" i="32"/>
  <c r="M145" i="32"/>
  <c r="J145" i="32"/>
  <c r="M183" i="32"/>
  <c r="J183" i="32"/>
  <c r="M43" i="32"/>
  <c r="J43" i="32"/>
  <c r="K52" i="32"/>
  <c r="L52" i="32" s="1"/>
  <c r="K172" i="32"/>
  <c r="L172" i="32" s="1"/>
  <c r="K225" i="32"/>
  <c r="L225" i="32" s="1"/>
  <c r="K99" i="32"/>
  <c r="L99" i="32" s="1"/>
  <c r="K81" i="32"/>
  <c r="L81" i="32" s="1"/>
  <c r="K12" i="32"/>
  <c r="L12" i="32" s="1"/>
  <c r="K273" i="32"/>
  <c r="L273" i="32" s="1"/>
  <c r="K168" i="32"/>
  <c r="L168" i="32" s="1"/>
  <c r="K76" i="32"/>
  <c r="L76" i="32" s="1"/>
  <c r="K238" i="32"/>
  <c r="K45" i="32"/>
  <c r="L45" i="32" s="1"/>
  <c r="K121" i="32"/>
  <c r="L121" i="32" s="1"/>
  <c r="K289" i="32"/>
  <c r="L289" i="32" s="1"/>
  <c r="K107" i="32"/>
  <c r="L107" i="32" s="1"/>
  <c r="K252" i="32"/>
  <c r="L252" i="32" s="1"/>
  <c r="K155" i="32"/>
  <c r="L155" i="32" s="1"/>
  <c r="K223" i="32"/>
  <c r="L223" i="32" s="1"/>
  <c r="K68" i="32"/>
  <c r="L68" i="32" s="1"/>
  <c r="K295" i="32"/>
  <c r="L295" i="32" s="1"/>
  <c r="K209" i="32"/>
  <c r="L209" i="32" s="1"/>
  <c r="K44" i="32"/>
  <c r="L44" i="32" s="1"/>
  <c r="K184" i="32"/>
  <c r="L184" i="32" s="1"/>
  <c r="K87" i="32"/>
  <c r="L87" i="32" s="1"/>
  <c r="K259" i="32"/>
  <c r="L259" i="32" s="1"/>
  <c r="K240" i="32"/>
  <c r="L240" i="32" s="1"/>
  <c r="K190" i="32"/>
  <c r="K180" i="32"/>
  <c r="L180" i="32" s="1"/>
  <c r="K202" i="32"/>
  <c r="K277" i="32"/>
  <c r="L277" i="32" s="1"/>
  <c r="K300" i="32"/>
  <c r="L300" i="32" s="1"/>
  <c r="M204" i="32"/>
  <c r="J204" i="32"/>
  <c r="J25" i="32"/>
  <c r="M25" i="32"/>
  <c r="M196" i="32"/>
  <c r="J196" i="32"/>
  <c r="M89" i="32"/>
  <c r="J89" i="32"/>
  <c r="M56" i="32"/>
  <c r="J56" i="32"/>
  <c r="J128" i="32"/>
  <c r="M128" i="32"/>
  <c r="J272" i="32"/>
  <c r="M272" i="32"/>
  <c r="M97" i="32"/>
  <c r="J97" i="32"/>
  <c r="M216" i="32"/>
  <c r="J216" i="32"/>
  <c r="M24" i="32"/>
  <c r="J24" i="32"/>
  <c r="M191" i="32"/>
  <c r="J191" i="32"/>
  <c r="M265" i="32"/>
  <c r="J265" i="32"/>
  <c r="M297" i="32"/>
  <c r="J297" i="32"/>
  <c r="J239" i="32"/>
  <c r="M239" i="32"/>
  <c r="J5" i="32"/>
  <c r="M5" i="32"/>
  <c r="J96" i="32"/>
  <c r="M96" i="32"/>
  <c r="J93" i="32"/>
  <c r="M93" i="32"/>
  <c r="J197" i="32"/>
  <c r="M197" i="32"/>
  <c r="M49" i="32"/>
  <c r="J49" i="32"/>
  <c r="M92" i="32"/>
  <c r="J92" i="32"/>
  <c r="J63" i="32"/>
  <c r="M63" i="32"/>
  <c r="K23" i="32"/>
  <c r="L23" i="32" s="1"/>
  <c r="K169" i="32"/>
  <c r="L169" i="32" s="1"/>
  <c r="K18" i="32"/>
  <c r="K36" i="32"/>
  <c r="L36" i="32" s="1"/>
  <c r="K65" i="32"/>
  <c r="L65" i="32" s="1"/>
  <c r="K7" i="32"/>
  <c r="L7" i="32" s="1"/>
  <c r="K222" i="32"/>
  <c r="K135" i="32"/>
  <c r="L135" i="32" s="1"/>
  <c r="K6" i="32"/>
  <c r="K189" i="32"/>
  <c r="L189" i="32" s="1"/>
  <c r="K37" i="32"/>
  <c r="L37" i="32" s="1"/>
  <c r="K120" i="32"/>
  <c r="L120" i="32" s="1"/>
  <c r="K283" i="32"/>
  <c r="L283" i="32" s="1"/>
  <c r="K95" i="32"/>
  <c r="L95" i="32" s="1"/>
  <c r="K234" i="32"/>
  <c r="K150" i="32"/>
  <c r="K170" i="32"/>
  <c r="K46" i="32"/>
  <c r="K294" i="32"/>
  <c r="K85" i="32"/>
  <c r="L85" i="32" s="1"/>
  <c r="K104" i="32"/>
  <c r="L104" i="32" s="1"/>
  <c r="K124" i="32"/>
  <c r="L124" i="32" s="1"/>
  <c r="K275" i="32"/>
  <c r="L275" i="32" s="1"/>
  <c r="K182" i="32"/>
  <c r="K29" i="32"/>
  <c r="L29" i="32" s="1"/>
  <c r="K149" i="32"/>
  <c r="L149" i="32" s="1"/>
  <c r="K152" i="32"/>
  <c r="L152" i="32" s="1"/>
  <c r="K181" i="32"/>
  <c r="L181" i="32" s="1"/>
  <c r="K75" i="32"/>
  <c r="L75" i="32" s="1"/>
  <c r="K91" i="32"/>
  <c r="L91" i="32" s="1"/>
  <c r="I115" i="32"/>
  <c r="I276" i="32"/>
  <c r="I79" i="32"/>
  <c r="I141" i="32"/>
  <c r="I174" i="32"/>
  <c r="I213" i="32"/>
  <c r="I274" i="32"/>
  <c r="I292" i="32"/>
  <c r="K241" i="32"/>
  <c r="L241" i="32" s="1"/>
  <c r="K231" i="32"/>
  <c r="L231" i="32" s="1"/>
  <c r="K109" i="32"/>
  <c r="L109" i="32" s="1"/>
  <c r="K153" i="32"/>
  <c r="L153" i="32" s="1"/>
  <c r="K185" i="32"/>
  <c r="L185" i="32" s="1"/>
  <c r="K218" i="32"/>
  <c r="L218" i="32" s="1"/>
  <c r="K288" i="32"/>
  <c r="L288" i="32" s="1"/>
  <c r="K279" i="32"/>
  <c r="L279" i="32" s="1"/>
  <c r="I285" i="32"/>
  <c r="I15" i="32"/>
  <c r="I114" i="32"/>
  <c r="I157" i="32"/>
  <c r="I195" i="32"/>
  <c r="I226" i="32"/>
  <c r="I293" i="32"/>
  <c r="I8" i="32"/>
  <c r="K285" i="32"/>
  <c r="L285" i="32" s="1"/>
  <c r="K15" i="32"/>
  <c r="L15" i="32" s="1"/>
  <c r="K114" i="32"/>
  <c r="L114" i="32" s="1"/>
  <c r="K157" i="32"/>
  <c r="L157" i="32" s="1"/>
  <c r="K195" i="32"/>
  <c r="L195" i="32" s="1"/>
  <c r="K226" i="32"/>
  <c r="L226" i="32" s="1"/>
  <c r="K293" i="32"/>
  <c r="L293" i="32" s="1"/>
  <c r="K8" i="32"/>
  <c r="L8" i="32" s="1"/>
  <c r="J52" i="32"/>
  <c r="M52" i="32"/>
  <c r="M172" i="32"/>
  <c r="J172" i="32"/>
  <c r="M225" i="32"/>
  <c r="J225" i="32"/>
  <c r="J99" i="32"/>
  <c r="M99" i="32"/>
  <c r="M81" i="32"/>
  <c r="J81" i="32"/>
  <c r="M12" i="32"/>
  <c r="J12" i="32"/>
  <c r="M273" i="32"/>
  <c r="J273" i="32"/>
  <c r="M168" i="32"/>
  <c r="J168" i="32"/>
  <c r="M76" i="32"/>
  <c r="J76" i="32"/>
  <c r="M45" i="32"/>
  <c r="J45" i="32"/>
  <c r="M121" i="32"/>
  <c r="J121" i="32"/>
  <c r="M289" i="32"/>
  <c r="J289" i="32"/>
  <c r="J107" i="32"/>
  <c r="M107" i="32"/>
  <c r="M252" i="32"/>
  <c r="J252" i="32"/>
  <c r="J155" i="32"/>
  <c r="M155" i="32"/>
  <c r="J223" i="32"/>
  <c r="M223" i="32"/>
  <c r="J68" i="32"/>
  <c r="M68" i="32"/>
  <c r="M295" i="32"/>
  <c r="J295" i="32"/>
  <c r="M209" i="32"/>
  <c r="J209" i="32"/>
  <c r="M44" i="32"/>
  <c r="J44" i="32"/>
  <c r="M184" i="32"/>
  <c r="J184" i="32"/>
  <c r="M87" i="32"/>
  <c r="J87" i="32"/>
  <c r="M259" i="32"/>
  <c r="J259" i="32"/>
  <c r="M240" i="32"/>
  <c r="J240" i="32"/>
  <c r="M180" i="32"/>
  <c r="J180" i="32"/>
  <c r="M277" i="32"/>
  <c r="J277" i="32"/>
  <c r="M300" i="32"/>
  <c r="J300" i="32"/>
  <c r="K77" i="32"/>
  <c r="L77" i="32" s="1"/>
  <c r="K194" i="32"/>
  <c r="L194" i="32" s="1"/>
  <c r="K138" i="32"/>
  <c r="K126" i="32"/>
  <c r="K156" i="32"/>
  <c r="L156" i="32" s="1"/>
  <c r="K83" i="32"/>
  <c r="L83" i="32" s="1"/>
  <c r="K48" i="32"/>
  <c r="L48" i="32" s="1"/>
  <c r="K258" i="32"/>
  <c r="L258" i="32" s="1"/>
  <c r="K106" i="32"/>
  <c r="K266" i="32"/>
  <c r="K69" i="32"/>
  <c r="L69" i="32" s="1"/>
  <c r="K163" i="32"/>
  <c r="L163" i="32" s="1"/>
  <c r="K20" i="32"/>
  <c r="L20" i="32" s="1"/>
  <c r="K148" i="32"/>
  <c r="L148" i="32" s="1"/>
  <c r="K28" i="32"/>
  <c r="L28" i="32" s="1"/>
  <c r="K211" i="32"/>
  <c r="L211" i="32" s="1"/>
  <c r="K262" i="32"/>
  <c r="K88" i="32"/>
  <c r="L88" i="32" s="1"/>
  <c r="K64" i="32"/>
  <c r="L64" i="32" s="1"/>
  <c r="K244" i="32"/>
  <c r="L244" i="32" s="1"/>
  <c r="K9" i="32"/>
  <c r="L9" i="32" s="1"/>
  <c r="K201" i="32"/>
  <c r="L201" i="32" s="1"/>
  <c r="K173" i="32"/>
  <c r="L173" i="32" s="1"/>
  <c r="K263" i="32"/>
  <c r="L263" i="32" s="1"/>
  <c r="K80" i="32"/>
  <c r="L80" i="32" s="1"/>
  <c r="K112" i="32"/>
  <c r="L112" i="32" s="1"/>
  <c r="K125" i="32"/>
  <c r="L125" i="32" s="1"/>
  <c r="K137" i="32"/>
  <c r="L137" i="32" s="1"/>
  <c r="K299" i="32"/>
  <c r="L299" i="32" s="1"/>
  <c r="K146" i="32"/>
  <c r="M105" i="32"/>
  <c r="J105" i="32"/>
  <c r="M40" i="32"/>
  <c r="J40" i="32"/>
  <c r="M251" i="32"/>
  <c r="J251" i="32"/>
  <c r="J224" i="32"/>
  <c r="M224" i="32"/>
  <c r="M220" i="32"/>
  <c r="J220" i="32"/>
  <c r="M100" i="32"/>
  <c r="J100" i="32"/>
  <c r="M296" i="32"/>
  <c r="J296" i="32"/>
  <c r="J139" i="32"/>
  <c r="M139" i="32"/>
  <c r="M113" i="32"/>
  <c r="J113" i="32"/>
  <c r="J228" i="32"/>
  <c r="M228" i="32"/>
  <c r="M119" i="32"/>
  <c r="J119" i="32"/>
  <c r="M35" i="32"/>
  <c r="J35" i="32"/>
  <c r="J207" i="32"/>
  <c r="M207" i="32"/>
  <c r="M243" i="32"/>
  <c r="J243" i="32"/>
  <c r="M51" i="32"/>
  <c r="J51" i="32"/>
  <c r="J160" i="32"/>
  <c r="M160" i="32"/>
  <c r="M247" i="32"/>
  <c r="J247" i="32"/>
  <c r="J256" i="32"/>
  <c r="M256" i="32"/>
  <c r="M3" i="32"/>
  <c r="J3" i="32"/>
  <c r="M67" i="32"/>
  <c r="J67" i="32"/>
  <c r="J144" i="32"/>
  <c r="M144" i="32"/>
  <c r="J192" i="32"/>
  <c r="M192" i="32"/>
  <c r="M179" i="32"/>
  <c r="J179" i="32"/>
  <c r="M291" i="32"/>
  <c r="J291" i="32"/>
  <c r="K59" i="32"/>
  <c r="L59" i="32" s="1"/>
  <c r="K175" i="32"/>
  <c r="L175" i="32" s="1"/>
  <c r="K287" i="32"/>
  <c r="L287" i="32" s="1"/>
  <c r="K108" i="32"/>
  <c r="L108" i="32" s="1"/>
  <c r="K123" i="32"/>
  <c r="L123" i="32" s="1"/>
  <c r="K74" i="32"/>
  <c r="K38" i="32"/>
  <c r="K203" i="32"/>
  <c r="L203" i="32" s="1"/>
  <c r="K98" i="32"/>
  <c r="K242" i="32"/>
  <c r="K58" i="32"/>
  <c r="K129" i="32"/>
  <c r="L129" i="32" s="1"/>
  <c r="K13" i="32"/>
  <c r="L13" i="32" s="1"/>
  <c r="K147" i="32"/>
  <c r="L147" i="32" s="1"/>
  <c r="K301" i="32"/>
  <c r="L301" i="32" s="1"/>
  <c r="K166" i="32"/>
  <c r="K237" i="32"/>
  <c r="L237" i="32" s="1"/>
  <c r="K84" i="32"/>
  <c r="L84" i="32" s="1"/>
  <c r="K253" i="32"/>
  <c r="L253" i="32" s="1"/>
  <c r="K245" i="32"/>
  <c r="L245" i="32" s="1"/>
  <c r="K101" i="32"/>
  <c r="L101" i="32" s="1"/>
  <c r="K55" i="32"/>
  <c r="L55" i="32" s="1"/>
  <c r="K162" i="32"/>
  <c r="K232" i="32"/>
  <c r="L232" i="32" s="1"/>
  <c r="K268" i="32"/>
  <c r="L268" i="32" s="1"/>
  <c r="K19" i="32"/>
  <c r="L19" i="32" s="1"/>
  <c r="K16" i="32"/>
  <c r="L16" i="32" s="1"/>
  <c r="K255" i="32"/>
  <c r="L255" i="32" s="1"/>
  <c r="K186" i="32"/>
  <c r="K57" i="32"/>
  <c r="L57" i="32" s="1"/>
  <c r="I241" i="32"/>
  <c r="I231" i="32"/>
  <c r="I109" i="32"/>
  <c r="I153" i="32"/>
  <c r="I185" i="32"/>
  <c r="I218" i="32"/>
  <c r="I288" i="32"/>
  <c r="I279" i="32"/>
  <c r="K47" i="32"/>
  <c r="L47" i="32" s="1"/>
  <c r="K41" i="32"/>
  <c r="L41" i="32" s="1"/>
  <c r="K116" i="32"/>
  <c r="L116" i="32" s="1"/>
  <c r="K158" i="32"/>
  <c r="K199" i="32"/>
  <c r="L199" i="32" s="1"/>
  <c r="K249" i="32"/>
  <c r="L249" i="32" s="1"/>
  <c r="K22" i="32"/>
  <c r="K236" i="32"/>
  <c r="L236" i="32" s="1"/>
  <c r="I159" i="32"/>
  <c r="I62" i="32"/>
  <c r="I133" i="32"/>
  <c r="I161" i="32"/>
  <c r="I200" i="32"/>
  <c r="I260" i="32"/>
  <c r="I118" i="32"/>
  <c r="K11" i="32"/>
  <c r="L11" i="32" s="1"/>
  <c r="K159" i="32"/>
  <c r="L159" i="32" s="1"/>
  <c r="K62" i="32"/>
  <c r="L62" i="32" s="1"/>
  <c r="K133" i="32"/>
  <c r="L133" i="32" s="1"/>
  <c r="K161" i="32"/>
  <c r="L161" i="32" s="1"/>
  <c r="K200" i="32"/>
  <c r="L200" i="32" s="1"/>
  <c r="K260" i="32"/>
  <c r="L260" i="32" s="1"/>
  <c r="K118" i="32"/>
  <c r="L118" i="32" s="1"/>
  <c r="M159" i="32" l="1"/>
  <c r="J159" i="32"/>
  <c r="J118" i="32"/>
  <c r="M118" i="32"/>
  <c r="J133" i="32"/>
  <c r="M133" i="32"/>
  <c r="L22" i="32"/>
  <c r="M22" i="32"/>
  <c r="M288" i="32"/>
  <c r="J288" i="32"/>
  <c r="J109" i="32"/>
  <c r="M109" i="32"/>
  <c r="L186" i="32"/>
  <c r="M186" i="32"/>
  <c r="L98" i="32"/>
  <c r="M98" i="32"/>
  <c r="L138" i="32"/>
  <c r="M138" i="32"/>
  <c r="M195" i="32"/>
  <c r="J195" i="32"/>
  <c r="M285" i="32"/>
  <c r="J285" i="32"/>
  <c r="M174" i="32"/>
  <c r="J174" i="32"/>
  <c r="J115" i="32"/>
  <c r="M115" i="32"/>
  <c r="L294" i="32"/>
  <c r="M294" i="32"/>
  <c r="L234" i="32"/>
  <c r="M234" i="32"/>
  <c r="L222" i="32"/>
  <c r="M222" i="32"/>
  <c r="L18" i="32"/>
  <c r="M18" i="32"/>
  <c r="J176" i="32"/>
  <c r="M176" i="32"/>
  <c r="J26" i="32"/>
  <c r="M26" i="32"/>
  <c r="M164" i="32"/>
  <c r="J164" i="32"/>
  <c r="M61" i="32"/>
  <c r="J61" i="32"/>
  <c r="L286" i="32"/>
  <c r="M286" i="32"/>
  <c r="L254" i="32"/>
  <c r="M254" i="32"/>
  <c r="M101" i="32"/>
  <c r="M123" i="32"/>
  <c r="M59" i="32"/>
  <c r="L110" i="32"/>
  <c r="M110" i="32"/>
  <c r="M206" i="32"/>
  <c r="J206" i="32"/>
  <c r="J131" i="32"/>
  <c r="M131" i="32"/>
  <c r="M41" i="32"/>
  <c r="L54" i="32"/>
  <c r="M54" i="32"/>
  <c r="L142" i="32"/>
  <c r="M142" i="32"/>
  <c r="M75" i="32"/>
  <c r="M85" i="32"/>
  <c r="L298" i="32"/>
  <c r="M298" i="32"/>
  <c r="L154" i="32"/>
  <c r="M154" i="32"/>
  <c r="L134" i="32"/>
  <c r="M134" i="32"/>
  <c r="L214" i="32"/>
  <c r="M214" i="32"/>
  <c r="L102" i="32"/>
  <c r="M102" i="32"/>
  <c r="M137" i="32"/>
  <c r="M263" i="32"/>
  <c r="M201" i="32"/>
  <c r="M28" i="32"/>
  <c r="M69" i="32"/>
  <c r="M194" i="32"/>
  <c r="M200" i="32"/>
  <c r="J200" i="32"/>
  <c r="M260" i="32"/>
  <c r="J260" i="32"/>
  <c r="M62" i="32"/>
  <c r="J62" i="32"/>
  <c r="J218" i="32"/>
  <c r="M218" i="32"/>
  <c r="M231" i="32"/>
  <c r="J231" i="32"/>
  <c r="L166" i="32"/>
  <c r="M166" i="32"/>
  <c r="L146" i="32"/>
  <c r="M146" i="32"/>
  <c r="L266" i="32"/>
  <c r="M266" i="32"/>
  <c r="M8" i="32"/>
  <c r="J8" i="32"/>
  <c r="M157" i="32"/>
  <c r="J157" i="32"/>
  <c r="M292" i="32"/>
  <c r="J292" i="32"/>
  <c r="M141" i="32"/>
  <c r="J141" i="32"/>
  <c r="L46" i="32"/>
  <c r="M46" i="32"/>
  <c r="L190" i="32"/>
  <c r="M190" i="32"/>
  <c r="L238" i="32"/>
  <c r="M238" i="32"/>
  <c r="M257" i="32"/>
  <c r="J257" i="32"/>
  <c r="M151" i="32"/>
  <c r="J151" i="32"/>
  <c r="M193" i="32"/>
  <c r="J193" i="32"/>
  <c r="M136" i="32"/>
  <c r="J136" i="32"/>
  <c r="L42" i="32"/>
  <c r="M42" i="32"/>
  <c r="M255" i="32"/>
  <c r="M19" i="32"/>
  <c r="M232" i="32"/>
  <c r="M253" i="32"/>
  <c r="M237" i="32"/>
  <c r="M147" i="32"/>
  <c r="M129" i="32"/>
  <c r="M287" i="32"/>
  <c r="L10" i="32"/>
  <c r="M10" i="32"/>
  <c r="L210" i="32"/>
  <c r="M210" i="32"/>
  <c r="L230" i="32"/>
  <c r="M230" i="32"/>
  <c r="J171" i="32"/>
  <c r="M171" i="32"/>
  <c r="M236" i="32"/>
  <c r="M199" i="32"/>
  <c r="L86" i="32"/>
  <c r="M86" i="32"/>
  <c r="L94" i="32"/>
  <c r="M94" i="32"/>
  <c r="M152" i="32"/>
  <c r="M29" i="32"/>
  <c r="M124" i="32"/>
  <c r="M283" i="32"/>
  <c r="M37" i="32"/>
  <c r="M135" i="32"/>
  <c r="M65" i="32"/>
  <c r="M169" i="32"/>
  <c r="L282" i="32"/>
  <c r="M282" i="32"/>
  <c r="M299" i="32"/>
  <c r="M125" i="32"/>
  <c r="M80" i="32"/>
  <c r="M9" i="32"/>
  <c r="M290" i="32"/>
  <c r="M185" i="32"/>
  <c r="J185" i="32"/>
  <c r="M241" i="32"/>
  <c r="J241" i="32"/>
  <c r="L162" i="32"/>
  <c r="M162" i="32"/>
  <c r="L58" i="32"/>
  <c r="M58" i="32"/>
  <c r="L38" i="32"/>
  <c r="M38" i="32"/>
  <c r="L262" i="32"/>
  <c r="M262" i="32"/>
  <c r="L106" i="32"/>
  <c r="M106" i="32"/>
  <c r="M293" i="32"/>
  <c r="J293" i="32"/>
  <c r="M114" i="32"/>
  <c r="J114" i="32"/>
  <c r="M274" i="32"/>
  <c r="J274" i="32"/>
  <c r="M79" i="32"/>
  <c r="J79" i="32"/>
  <c r="L170" i="32"/>
  <c r="M170" i="32"/>
  <c r="L6" i="32"/>
  <c r="M6" i="32"/>
  <c r="M281" i="32"/>
  <c r="J281" i="32"/>
  <c r="J90" i="32"/>
  <c r="M90" i="32"/>
  <c r="M270" i="32"/>
  <c r="J270" i="32"/>
  <c r="J72" i="32"/>
  <c r="M72" i="32"/>
  <c r="L250" i="32"/>
  <c r="M250" i="32"/>
  <c r="M57" i="32"/>
  <c r="M245" i="32"/>
  <c r="M203" i="32"/>
  <c r="L78" i="32"/>
  <c r="M78" i="32"/>
  <c r="L50" i="32"/>
  <c r="M50" i="32"/>
  <c r="J208" i="32"/>
  <c r="M208" i="32"/>
  <c r="M140" i="32"/>
  <c r="J140" i="32"/>
  <c r="M249" i="32"/>
  <c r="M47" i="32"/>
  <c r="L14" i="32"/>
  <c r="M14" i="32"/>
  <c r="L278" i="32"/>
  <c r="M278" i="32"/>
  <c r="L130" i="32"/>
  <c r="M130" i="32"/>
  <c r="M91" i="32"/>
  <c r="M181" i="32"/>
  <c r="M149" i="32"/>
  <c r="M104" i="32"/>
  <c r="M120" i="32"/>
  <c r="M36" i="32"/>
  <c r="L34" i="32"/>
  <c r="M34" i="32"/>
  <c r="L66" i="32"/>
  <c r="M66" i="32"/>
  <c r="M173" i="32"/>
  <c r="M64" i="32"/>
  <c r="M211" i="32"/>
  <c r="M148" i="32"/>
  <c r="M163" i="32"/>
  <c r="M48" i="32"/>
  <c r="M156" i="32"/>
  <c r="M11" i="32"/>
  <c r="M82" i="32"/>
  <c r="M161" i="32"/>
  <c r="J161" i="32"/>
  <c r="L158" i="32"/>
  <c r="M158" i="32"/>
  <c r="M279" i="32"/>
  <c r="J279" i="32"/>
  <c r="M153" i="32"/>
  <c r="J153" i="32"/>
  <c r="L242" i="32"/>
  <c r="M242" i="32"/>
  <c r="L74" i="32"/>
  <c r="M74" i="32"/>
  <c r="L126" i="32"/>
  <c r="M126" i="32"/>
  <c r="M226" i="32"/>
  <c r="J226" i="32"/>
  <c r="J15" i="32"/>
  <c r="M15" i="32"/>
  <c r="J213" i="32"/>
  <c r="M213" i="32"/>
  <c r="M276" i="32"/>
  <c r="J276" i="32"/>
  <c r="L182" i="32"/>
  <c r="M182" i="32"/>
  <c r="L150" i="32"/>
  <c r="M150" i="32"/>
  <c r="L202" i="32"/>
  <c r="M202" i="32"/>
  <c r="M215" i="32"/>
  <c r="J215" i="32"/>
  <c r="M33" i="32"/>
  <c r="J33" i="32"/>
  <c r="M205" i="32"/>
  <c r="J205" i="32"/>
  <c r="M132" i="32"/>
  <c r="J132" i="32"/>
  <c r="L70" i="32"/>
  <c r="M70" i="32"/>
  <c r="M16" i="32"/>
  <c r="M268" i="32"/>
  <c r="M55" i="32"/>
  <c r="M84" i="32"/>
  <c r="M301" i="32"/>
  <c r="M13" i="32"/>
  <c r="M108" i="32"/>
  <c r="M175" i="32"/>
  <c r="M271" i="32"/>
  <c r="J271" i="32"/>
  <c r="M73" i="32"/>
  <c r="J73" i="32"/>
  <c r="M116" i="32"/>
  <c r="L30" i="32"/>
  <c r="M30" i="32"/>
  <c r="M275" i="32"/>
  <c r="M95" i="32"/>
  <c r="M189" i="32"/>
  <c r="M7" i="32"/>
  <c r="M23" i="32"/>
  <c r="L122" i="32"/>
  <c r="M122" i="32"/>
  <c r="L198" i="32"/>
  <c r="M198" i="32"/>
  <c r="L246" i="32"/>
  <c r="M246" i="32"/>
  <c r="M112" i="32"/>
  <c r="M244" i="32"/>
  <c r="M88" i="32"/>
  <c r="M20" i="32"/>
  <c r="M83" i="32"/>
  <c r="M77" i="32"/>
  <c r="M258" i="32"/>
  <c r="M178" i="32"/>
  <c r="L4" i="31"/>
  <c r="P6" i="32" l="1"/>
  <c r="O8" i="32" s="1"/>
  <c r="I14" i="38" l="1"/>
</calcChain>
</file>

<file path=xl/sharedStrings.xml><?xml version="1.0" encoding="utf-8"?>
<sst xmlns="http://schemas.openxmlformats.org/spreadsheetml/2006/main" count="211" uniqueCount="160">
  <si>
    <t>Lfd. Nr.</t>
  </si>
  <si>
    <t>ID Bearbeiter</t>
  </si>
  <si>
    <t>Dauer der Bearbeitung (in Min.)</t>
  </si>
  <si>
    <t>Korrekte Vorgangsbe-arbeitung</t>
  </si>
  <si>
    <t>Schwierigkeits-grad des Vorgangs</t>
  </si>
  <si>
    <t>Qulifikation des Sach-bearbeiters</t>
  </si>
  <si>
    <t>leicht</t>
  </si>
  <si>
    <t>mittel</t>
  </si>
  <si>
    <t>schwierig</t>
  </si>
  <si>
    <t>korrekt</t>
  </si>
  <si>
    <t>nicht korrekt</t>
  </si>
  <si>
    <t>sehr gering</t>
  </si>
  <si>
    <t>sehr hoch</t>
  </si>
  <si>
    <t>gering</t>
  </si>
  <si>
    <t>hoch</t>
  </si>
  <si>
    <t>Geschlecht  Sachbearbeiter</t>
  </si>
  <si>
    <t>Dauer Betriebszugehörigkeit Sachbearbeiter (in Jahren)</t>
  </si>
  <si>
    <t>Geschlecht</t>
  </si>
  <si>
    <t>weiblich</t>
  </si>
  <si>
    <t>männlich</t>
  </si>
  <si>
    <t>Alter</t>
  </si>
  <si>
    <t>AUSGABE: ZUSAMMENFASSUNG</t>
  </si>
  <si>
    <t>Regressions-Statistik</t>
  </si>
  <si>
    <t>Multipler Korrelationskoeffizient</t>
  </si>
  <si>
    <t>Bestimmtheitsmaß</t>
  </si>
  <si>
    <t>Adjustiertes Bestimmtheitsmaß</t>
  </si>
  <si>
    <t>Standardfehler</t>
  </si>
  <si>
    <t>Beobachtungen</t>
  </si>
  <si>
    <t>ANOVA</t>
  </si>
  <si>
    <t>Regression</t>
  </si>
  <si>
    <t>Residue</t>
  </si>
  <si>
    <t>Gesamt</t>
  </si>
  <si>
    <t>Schnittpunkt</t>
  </si>
  <si>
    <t>Freiheitsgrade (df)</t>
  </si>
  <si>
    <t>Prüfgröße (F)</t>
  </si>
  <si>
    <t>F krit</t>
  </si>
  <si>
    <t>t-Statistik</t>
  </si>
  <si>
    <t>P-Wert</t>
  </si>
  <si>
    <t>Untere 95%</t>
  </si>
  <si>
    <t>Obere 95%</t>
  </si>
  <si>
    <t>Qualifikation des Sachbearbeiters</t>
  </si>
  <si>
    <t>Gesamtergebnis</t>
  </si>
  <si>
    <t>Zeilenbeschriftungen</t>
  </si>
  <si>
    <t>Es besteht ein staker positiver (gleich-gerichteter Zusammenhang) zwischen den beiden Größen</t>
  </si>
  <si>
    <t>D. h. je länger man im Betrieb ist, desto länger benötigt man für die Bearbeitung der Vorgänge</t>
  </si>
  <si>
    <t>--&gt; Hängt daran, dass die erfahrenen Leute die schwierigen Fälle bekommen</t>
  </si>
  <si>
    <t>n</t>
  </si>
  <si>
    <t>alpha</t>
  </si>
  <si>
    <t>Schätzer für Standardabweichung</t>
  </si>
  <si>
    <t>Arithmetisches Mittel</t>
  </si>
  <si>
    <t>obere Intervallgrenze:</t>
  </si>
  <si>
    <t>untere Intervallgrenze:</t>
  </si>
  <si>
    <t>(Leer)</t>
  </si>
  <si>
    <t>Anzahl von ID Bearbeiter</t>
  </si>
  <si>
    <t>Häufigfkeitsverteilung zu ID Bearbeiter</t>
  </si>
  <si>
    <t>(in Detailierung nach Geschlecht, Dauer der</t>
  </si>
  <si>
    <t>Betriebszugehörigkeit, Alter und Qualifikation)</t>
  </si>
  <si>
    <t>Klasse</t>
  </si>
  <si>
    <t>Obergrenze</t>
  </si>
  <si>
    <t>und größer</t>
  </si>
  <si>
    <t>Häufigkeit</t>
  </si>
  <si>
    <t>Anzahl</t>
  </si>
  <si>
    <t>Gemeinsame Häufigkeitsverteilung von Schwierigkeitsgrad, Dauer der</t>
  </si>
  <si>
    <t>Bearbeitung und Indizierung der korrekten Bearbeitung</t>
  </si>
  <si>
    <t>Gemeinsame Häufigkeitsverteilung von Schwierigkeitsgrad, klassierter Dauer der</t>
  </si>
  <si>
    <t>Range "Dauer der Bearbeitung":</t>
  </si>
  <si>
    <t>Klassierte Häufigkeitsverteilung für "Dauer der Bearbeitung"</t>
  </si>
  <si>
    <t>Klasse Dauer der Bearbeitung</t>
  </si>
  <si>
    <t>Zähler-summanden</t>
  </si>
  <si>
    <t>Schwierigkeitsgrad des Vorgangs (SV)</t>
  </si>
  <si>
    <t>Klasse Dauer der Bearbeitung (KDB)</t>
  </si>
  <si>
    <t>Mittlerer Rang SV</t>
  </si>
  <si>
    <t>Mittlerer Rang KDB</t>
  </si>
  <si>
    <t>Rangwert SV</t>
  </si>
  <si>
    <t>Rangwert KDB</t>
  </si>
  <si>
    <t>Rangdiff SV</t>
  </si>
  <si>
    <t>Rangdiff SV quadr</t>
  </si>
  <si>
    <t>Rangdiff KDB</t>
  </si>
  <si>
    <t>Rangdiff KDB quadr</t>
  </si>
  <si>
    <t>Rangkorrelationskoeffizient nach Spearman:</t>
  </si>
  <si>
    <t>Signifikanztest</t>
  </si>
  <si>
    <t>temp=</t>
  </si>
  <si>
    <t>Signifikanzniveau für die Ablehung der Nullhypothese, dass der Rangkorrelationskoeffizient gleich 0 ist:</t>
  </si>
  <si>
    <t>D. h. es besteht ein fast vollständiger Zusammenhang zwischen dem Schwierigkeitsgrad des Vorgangs und der Klasse der Dauer der Bearbeitung</t>
  </si>
  <si>
    <t>Die Vermutung aus Teil a) ist somit bestätigt</t>
  </si>
  <si>
    <t>n=</t>
  </si>
  <si>
    <t>Signifikanzniveau</t>
  </si>
  <si>
    <t>Stabilität der BHM-Schätzung:</t>
  </si>
  <si>
    <t>2s KI für EW der Bearbeitungsdauer bei beliebig verteilter GG und unbekannter Varianz sowie n&gt;=30</t>
  </si>
  <si>
    <t>Relative Länge:</t>
  </si>
  <si>
    <t>Spaltenbeschriftungen</t>
  </si>
  <si>
    <t>Anzahl von Schwierigkeits-grad des Vorgangs</t>
  </si>
  <si>
    <t>Merkmal:</t>
  </si>
  <si>
    <t>Verteilung:</t>
  </si>
  <si>
    <t>Parameter</t>
  </si>
  <si>
    <t>Varianz</t>
  </si>
  <si>
    <t>Gruppe 1:</t>
  </si>
  <si>
    <t>Gruppe 2:</t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</si>
  <si>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Symbol"/>
        <family val="1"/>
        <charset val="2"/>
      </rPr>
      <t>1</t>
    </r>
    <r>
      <rPr>
        <sz val="11"/>
        <color theme="1"/>
        <rFont val="Calibri"/>
        <family val="2"/>
      </rPr>
      <t>=</t>
    </r>
    <r>
      <rPr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Calibri"/>
        <family val="2"/>
        <scheme val="minor"/>
      </rPr>
      <t>2</t>
    </r>
  </si>
  <si>
    <r>
      <t>H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Symbol"/>
        <family val="1"/>
        <charset val="2"/>
      </rPr>
      <t>1</t>
    </r>
    <r>
      <rPr>
        <sz val="11"/>
        <color theme="1"/>
        <rFont val="Symbol"/>
        <family val="1"/>
        <charset val="2"/>
      </rPr>
      <t>¹s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Calibri"/>
        <family val="2"/>
        <scheme val="minor"/>
      </rPr>
      <t>2</t>
    </r>
  </si>
  <si>
    <t>Schätzer Varianz</t>
  </si>
  <si>
    <r>
      <t>n</t>
    </r>
    <r>
      <rPr>
        <vertAlign val="subscript"/>
        <sz val="11"/>
        <color theme="1"/>
        <rFont val="Calibri"/>
        <family val="2"/>
        <scheme val="minor"/>
      </rPr>
      <t>1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</si>
  <si>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</si>
  <si>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t>Wert der Prüfgröße PG</t>
  </si>
  <si>
    <r>
      <t xml:space="preserve">Es sei das Grenzrisiko vorab spezifiziert mit </t>
    </r>
    <r>
      <rPr>
        <sz val="11"/>
        <color theme="1"/>
        <rFont val="Symbol"/>
        <family val="1"/>
        <charset val="2"/>
      </rPr>
      <t>a=</t>
    </r>
  </si>
  <si>
    <r>
      <t>Unterer kritischer Quantilswert: für die Ablehung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Symbol"/>
        <family val="1"/>
        <charset val="2"/>
      </rPr>
      <t/>
    </r>
  </si>
  <si>
    <r>
      <t>Oberer kritischer Quantilswert: für die Ablehung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Symbol"/>
        <family val="1"/>
        <charset val="2"/>
      </rPr>
      <t/>
    </r>
  </si>
  <si>
    <t>Für die Berechnung von SIG. wird ensprechend diese Seite der Verteilung fokussiert</t>
  </si>
  <si>
    <t>SIG.</t>
  </si>
  <si>
    <t>Testdurchführung (2SP-Test auf die Gelicheit von Varianzen in zweiseitiger Fragestellung)</t>
  </si>
  <si>
    <t>Dauer der Bearbeitung</t>
  </si>
  <si>
    <t>Normalverteilung entsprechend Vorgabe</t>
  </si>
  <si>
    <t>Unternehmen Q+W</t>
  </si>
  <si>
    <t>Unternehmen OGRE</t>
  </si>
  <si>
    <r>
      <t>D. h. für die Ablehung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muss auf den oberen kritischen Quantilswert geschaut werden</t>
    </r>
  </si>
  <si>
    <t>Vorarbeit: Prüfen, ob die Varianzen der Dauer der Bearbeitung in den beiden Unternehmen als gleich oder ungleich angenommen werden müssen</t>
  </si>
  <si>
    <t>P(PG&gt;</t>
  </si>
  <si>
    <t>Das Risiko für das fälschliche Verwerfen des Sachverhalts dass die Varianzen in beiden Gruppen gleich seien, und der Schluss, dass sie unterschiedlich sind, beträgt:</t>
  </si>
  <si>
    <t>Unabhängige Stichproben:</t>
  </si>
  <si>
    <t>gegeben (jeweils zufällige Auswahl der Probanden aus der Grundgesamtheit)</t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</si>
  <si>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: µ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=µ</t>
    </r>
    <r>
      <rPr>
        <vertAlign val="subscript"/>
        <sz val="11"/>
        <color theme="1"/>
        <rFont val="Calibri"/>
        <family val="2"/>
        <scheme val="minor"/>
      </rPr>
      <t>2</t>
    </r>
  </si>
  <si>
    <r>
      <t>H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: µ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mbol"/>
        <family val="1"/>
        <charset val="2"/>
      </rPr>
      <t xml:space="preserve">¹ </t>
    </r>
    <r>
      <rPr>
        <sz val="11"/>
        <color theme="1"/>
        <rFont val="Calibri"/>
        <family val="2"/>
        <scheme val="minor"/>
      </rPr>
      <t>µ</t>
    </r>
    <r>
      <rPr>
        <vertAlign val="subscript"/>
        <sz val="11"/>
        <color theme="1"/>
        <rFont val="Calibri"/>
        <family val="2"/>
        <scheme val="minor"/>
      </rPr>
      <t>2</t>
    </r>
  </si>
  <si>
    <t>Prüfgröße PG</t>
  </si>
  <si>
    <t>=1-P(PG&lt;=</t>
  </si>
  <si>
    <t>2SP-Test für die Differenz der Erwartungswerte von "Dauer der Bearbeitung"</t>
  </si>
  <si>
    <t>Mittelwert Gruppe 1</t>
  </si>
  <si>
    <t xml:space="preserve">Mittelwert Gruppe 2 </t>
  </si>
  <si>
    <t>Dann folgt über den Quantilswert:</t>
  </si>
  <si>
    <t>Das Risiko für das fälschliche Verwerfen der Mittelwertgleichheit in den beiden Gruppen und den Schluss, dass sich die Mittelwerte der "Dauer der Bearbeitung" in den beiden Gruppen signifikant unterscheiden, beträgt:</t>
  </si>
  <si>
    <t>Zweistichproben t-Test unter der Annahme unterschiedlicher Varianzen</t>
  </si>
  <si>
    <t>Mittelwert</t>
  </si>
  <si>
    <t>Hypothetische Differenz der Mittelwerte</t>
  </si>
  <si>
    <t>P(T&lt;=t) einseitig</t>
  </si>
  <si>
    <t>Kritischer t-Wert bei einseitigem t-Test</t>
  </si>
  <si>
    <t>P(T&lt;=t) zweiseitig</t>
  </si>
  <si>
    <t>Kritischer t-Wert bei zweiseitigem t-Test</t>
  </si>
  <si>
    <t>Zwei-Stichproben F-Test</t>
  </si>
  <si>
    <t>P(F&lt;=f) einseitig</t>
  </si>
  <si>
    <t>Kritischer F-Wert bei einseitigem Test</t>
  </si>
  <si>
    <t>muss für den zweiseitigen Test verdoppelt werden</t>
  </si>
  <si>
    <t>entsprechend Vorgabe gegeben</t>
  </si>
  <si>
    <t>Normalverteilung des Merkmals je Gruppe</t>
  </si>
  <si>
    <t>N=</t>
  </si>
  <si>
    <t xml:space="preserve"> n&lt;0,05N</t>
  </si>
  <si>
    <t>jeweils erfüllt</t>
  </si>
  <si>
    <t>)*2</t>
  </si>
  <si>
    <t>Schwierig-keitsgrad</t>
  </si>
  <si>
    <t>Vorgangs-bearbeitung</t>
  </si>
  <si>
    <t>Gesamt-ergebnis</t>
  </si>
  <si>
    <t>Freiheits-grade (df)</t>
  </si>
  <si>
    <t>Relative Breite des KI</t>
  </si>
  <si>
    <t>Koeffi-zienten</t>
  </si>
  <si>
    <t>Standard-fehler</t>
  </si>
  <si>
    <t>(1-alpha/2)-Quantil Standardnormalverteilung</t>
  </si>
  <si>
    <r>
      <t>nicht die Erfüllung des Kriteriums für die Ablehnung von H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(|Prüfgröße| &gt; angegebener Quantilswert), dass die "Dauer der Bearbeitung"  in den beiden Gruppen als signifikant unterschiedlich angesehen werden kann</t>
    </r>
  </si>
  <si>
    <t>N</t>
  </si>
  <si>
    <t xml:space="preserve">Kriterium für die Vernachlässigung des Korrekturterms </t>
  </si>
  <si>
    <t>für endliche Grundgesamtheit (n/N&lt;0,05 )</t>
  </si>
  <si>
    <t>erfüllt</t>
  </si>
  <si>
    <t xml:space="preserve"> Berechnung mit "korrel" über Rangwerte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</si>
</sst>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"/>
    <numFmt numFmtId="166" formatCode="0.0000%"/>
    <numFmt numFmtId="167" formatCode="0.0000"/>
    <numFmt numFmtId="168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Symbol"/>
      <family val="1"/>
      <charset val="2"/>
    </font>
    <font>
      <vertAlign val="subscript"/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/>
    <xf numFmtId="0" fontId="1" fillId="0" borderId="1" xfId="0" applyFont="1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ill="1" applyBorder="1" applyAlignment="1"/>
    <xf numFmtId="0" fontId="0" fillId="0" borderId="7" xfId="0" applyFill="1" applyBorder="1" applyAlignment="1"/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quotePrefix="1"/>
    <xf numFmtId="2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0" fillId="0" borderId="0" xfId="0" applyFill="1"/>
    <xf numFmtId="0" fontId="3" fillId="0" borderId="0" xfId="0" applyFont="1"/>
    <xf numFmtId="0" fontId="0" fillId="0" borderId="0" xfId="0" applyNumberFormat="1" applyFill="1" applyBorder="1" applyAlignment="1"/>
    <xf numFmtId="0" fontId="1" fillId="0" borderId="0" xfId="0" applyFont="1"/>
    <xf numFmtId="164" fontId="0" fillId="0" borderId="0" xfId="0" applyNumberFormat="1"/>
    <xf numFmtId="0" fontId="0" fillId="2" borderId="0" xfId="0" applyFill="1"/>
    <xf numFmtId="165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Border="1"/>
    <xf numFmtId="0" fontId="2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"/>
    </xf>
    <xf numFmtId="1" fontId="0" fillId="0" borderId="0" xfId="0" applyNumberFormat="1"/>
    <xf numFmtId="0" fontId="0" fillId="3" borderId="9" xfId="0" applyFill="1" applyBorder="1"/>
    <xf numFmtId="0" fontId="0" fillId="3" borderId="10" xfId="0" applyFill="1" applyBorder="1"/>
    <xf numFmtId="0" fontId="7" fillId="3" borderId="10" xfId="0" applyFont="1" applyFill="1" applyBorder="1"/>
    <xf numFmtId="0" fontId="0" fillId="3" borderId="11" xfId="0" applyFill="1" applyBorder="1"/>
    <xf numFmtId="0" fontId="0" fillId="3" borderId="0" xfId="0" applyFill="1"/>
    <xf numFmtId="0" fontId="0" fillId="3" borderId="0" xfId="0" applyFill="1" applyBorder="1"/>
    <xf numFmtId="0" fontId="7" fillId="3" borderId="0" xfId="0" applyFont="1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7" xfId="0" applyFill="1" applyBorder="1"/>
    <xf numFmtId="0" fontId="0" fillId="3" borderId="14" xfId="0" applyFill="1" applyBorder="1"/>
    <xf numFmtId="0" fontId="0" fillId="2" borderId="9" xfId="0" applyFill="1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2" borderId="7" xfId="0" applyFill="1" applyBorder="1"/>
    <xf numFmtId="0" fontId="0" fillId="0" borderId="7" xfId="0" applyBorder="1"/>
    <xf numFmtId="0" fontId="0" fillId="0" borderId="14" xfId="0" applyBorder="1"/>
    <xf numFmtId="166" fontId="0" fillId="0" borderId="0" xfId="1" applyNumberFormat="1" applyFont="1"/>
    <xf numFmtId="0" fontId="0" fillId="0" borderId="9" xfId="0" applyBorder="1"/>
    <xf numFmtId="0" fontId="0" fillId="0" borderId="15" xfId="0" applyBorder="1"/>
    <xf numFmtId="0" fontId="0" fillId="0" borderId="0" xfId="0" applyBorder="1"/>
    <xf numFmtId="0" fontId="0" fillId="0" borderId="12" xfId="0" applyBorder="1"/>
    <xf numFmtId="0" fontId="0" fillId="0" borderId="9" xfId="0" applyFill="1" applyBorder="1"/>
    <xf numFmtId="0" fontId="0" fillId="0" borderId="10" xfId="0" applyFill="1" applyBorder="1" applyAlignment="1">
      <alignment horizontal="center"/>
    </xf>
    <xf numFmtId="0" fontId="0" fillId="0" borderId="10" xfId="0" applyFill="1" applyBorder="1"/>
    <xf numFmtId="0" fontId="0" fillId="0" borderId="13" xfId="0" applyFill="1" applyBorder="1"/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/>
    <xf numFmtId="0" fontId="0" fillId="0" borderId="16" xfId="0" applyFill="1" applyBorder="1"/>
    <xf numFmtId="0" fontId="0" fillId="0" borderId="17" xfId="0" applyFill="1" applyBorder="1"/>
    <xf numFmtId="0" fontId="0" fillId="0" borderId="11" xfId="0" applyFill="1" applyBorder="1"/>
    <xf numFmtId="0" fontId="0" fillId="0" borderId="14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0" xfId="0" quotePrefix="1" applyBorder="1"/>
    <xf numFmtId="0" fontId="0" fillId="4" borderId="0" xfId="0" applyFill="1" applyBorder="1" applyAlignment="1"/>
    <xf numFmtId="0" fontId="0" fillId="0" borderId="0" xfId="0" pivotButton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NumberFormat="1" applyAlignment="1">
      <alignment horizontal="center"/>
    </xf>
    <xf numFmtId="2" fontId="0" fillId="0" borderId="7" xfId="0" applyNumberFormat="1" applyFill="1" applyBorder="1" applyAlignment="1"/>
    <xf numFmtId="0" fontId="0" fillId="0" borderId="0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2" fillId="0" borderId="8" xfId="0" applyFont="1" applyFill="1" applyBorder="1" applyAlignment="1">
      <alignment horizontal="center" wrapText="1"/>
    </xf>
    <xf numFmtId="168" fontId="0" fillId="0" borderId="0" xfId="0" applyNumberFormat="1" applyFill="1" applyBorder="1" applyAlignment="1"/>
    <xf numFmtId="168" fontId="0" fillId="0" borderId="7" xfId="0" applyNumberFormat="1" applyFill="1" applyBorder="1" applyAlignment="1"/>
    <xf numFmtId="167" fontId="0" fillId="0" borderId="0" xfId="0" applyNumberFormat="1"/>
    <xf numFmtId="2" fontId="0" fillId="0" borderId="0" xfId="0" applyNumberFormat="1" applyFill="1" applyBorder="1" applyAlignment="1"/>
    <xf numFmtId="0" fontId="0" fillId="2" borderId="0" xfId="0" applyFill="1" applyBorder="1" applyAlignment="1"/>
    <xf numFmtId="0" fontId="2" fillId="0" borderId="8" xfId="0" applyFont="1" applyFill="1" applyBorder="1" applyAlignment="1">
      <alignment horizontal="center" vertical="center" wrapText="1"/>
    </xf>
    <xf numFmtId="168" fontId="0" fillId="0" borderId="7" xfId="0" applyNumberFormat="1" applyFill="1" applyBorder="1" applyAlignment="1">
      <alignment horizontal="center" vertical="center"/>
    </xf>
    <xf numFmtId="168" fontId="0" fillId="2" borderId="7" xfId="0" applyNumberFormat="1" applyFill="1" applyBorder="1" applyAlignment="1"/>
    <xf numFmtId="168" fontId="11" fillId="0" borderId="0" xfId="0" applyNumberFormat="1" applyFont="1" applyFill="1" applyBorder="1" applyAlignment="1"/>
    <xf numFmtId="0" fontId="0" fillId="3" borderId="20" xfId="0" applyFill="1" applyBorder="1"/>
    <xf numFmtId="0" fontId="0" fillId="3" borderId="21" xfId="0" applyFill="1" applyBorder="1"/>
    <xf numFmtId="0" fontId="7" fillId="3" borderId="21" xfId="0" applyFont="1" applyFill="1" applyBorder="1"/>
    <xf numFmtId="0" fontId="0" fillId="0" borderId="21" xfId="0" applyBorder="1"/>
    <xf numFmtId="0" fontId="0" fillId="0" borderId="22" xfId="0" applyBorder="1"/>
    <xf numFmtId="0" fontId="0" fillId="3" borderId="23" xfId="0" applyFill="1" applyBorder="1"/>
    <xf numFmtId="0" fontId="0" fillId="0" borderId="24" xfId="0" applyBorder="1"/>
    <xf numFmtId="0" fontId="0" fillId="3" borderId="25" xfId="0" applyFill="1" applyBorder="1"/>
    <xf numFmtId="0" fontId="0" fillId="3" borderId="26" xfId="0" applyFill="1" applyBorder="1"/>
    <xf numFmtId="0" fontId="0" fillId="3" borderId="27" xfId="0" applyFill="1" applyBorder="1"/>
    <xf numFmtId="165" fontId="0" fillId="0" borderId="0" xfId="0" applyNumberFormat="1" applyFill="1"/>
  </cellXfs>
  <cellStyles count="2">
    <cellStyle name="Prozent" xfId="1" builtinId="5"/>
    <cellStyle name="Standard" xfId="0" builtinId="0"/>
  </cellStyles>
  <dxfs count="12"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[Fallstudie Organisationsanalyse Versicherungsdienstleister.xlsx]a)!PivotTable3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'a)'!$P$6:$P$7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'a)'!$O$8:$O$21</c:f>
              <c:multiLvlStrCache>
                <c:ptCount val="10"/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</c:lvl>
                <c:lvl>
                  <c:pt idx="0">
                    <c:v>0</c:v>
                  </c:pt>
                  <c:pt idx="2">
                    <c:v>1</c:v>
                  </c:pt>
                  <c:pt idx="5">
                    <c:v>2</c:v>
                  </c:pt>
                </c:lvl>
              </c:multiLvlStrCache>
            </c:multiLvlStrRef>
          </c:cat>
          <c:val>
            <c:numRef>
              <c:f>'a)'!$P$8:$P$21</c:f>
              <c:numCache>
                <c:formatCode>General</c:formatCode>
                <c:ptCount val="10"/>
                <c:pt idx="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9C-4B3C-9C48-DD366C9F163E}"/>
            </c:ext>
          </c:extLst>
        </c:ser>
        <c:ser>
          <c:idx val="1"/>
          <c:order val="1"/>
          <c:tx>
            <c:strRef>
              <c:f>'a)'!$Q$6:$Q$7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'a)'!$O$8:$O$21</c:f>
              <c:multiLvlStrCache>
                <c:ptCount val="10"/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</c:lvl>
                <c:lvl>
                  <c:pt idx="0">
                    <c:v>0</c:v>
                  </c:pt>
                  <c:pt idx="2">
                    <c:v>1</c:v>
                  </c:pt>
                  <c:pt idx="5">
                    <c:v>2</c:v>
                  </c:pt>
                </c:lvl>
              </c:multiLvlStrCache>
            </c:multiLvlStrRef>
          </c:cat>
          <c:val>
            <c:numRef>
              <c:f>'a)'!$Q$8:$Q$21</c:f>
              <c:numCache>
                <c:formatCode>General</c:formatCode>
                <c:ptCount val="10"/>
                <c:pt idx="0">
                  <c:v>130</c:v>
                </c:pt>
                <c:pt idx="1">
                  <c:v>4</c:v>
                </c:pt>
                <c:pt idx="2">
                  <c:v>8</c:v>
                </c:pt>
                <c:pt idx="3">
                  <c:v>54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11</c:v>
                </c:pt>
                <c:pt idx="8">
                  <c:v>70</c:v>
                </c:pt>
                <c:pt idx="9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9C-4B3C-9C48-DD366C9F1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113984"/>
        <c:axId val="557106112"/>
      </c:barChart>
      <c:catAx>
        <c:axId val="55711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7106112"/>
        <c:crosses val="autoZero"/>
        <c:auto val="1"/>
        <c:lblAlgn val="ctr"/>
        <c:lblOffset val="100"/>
        <c:noMultiLvlLbl val="0"/>
      </c:catAx>
      <c:valAx>
        <c:axId val="55710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711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Streudiagramm</a:t>
            </a:r>
            <a:r>
              <a:rPr lang="de-DE" baseline="0"/>
              <a:t> Betriebszugehörigkeit-Bearbeitungsdauer</a:t>
            </a:r>
            <a:endParaRPr lang="de-DE"/>
          </a:p>
        </c:rich>
      </c:tx>
      <c:layout>
        <c:manualLayout>
          <c:xMode val="edge"/>
          <c:yMode val="edge"/>
          <c:x val="0.1208783256783956"/>
          <c:y val="2.5773209486538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2881165955172577"/>
                  <c:y val="-0.200420287725344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'Rohdaten Q+W'!$G$2:$G$301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1.5</c:v>
                </c:pt>
                <c:pt idx="6">
                  <c:v>6</c:v>
                </c:pt>
                <c:pt idx="7">
                  <c:v>1</c:v>
                </c:pt>
                <c:pt idx="8">
                  <c:v>5</c:v>
                </c:pt>
                <c:pt idx="9">
                  <c:v>1</c:v>
                </c:pt>
                <c:pt idx="10">
                  <c:v>1.5</c:v>
                </c:pt>
                <c:pt idx="11">
                  <c:v>1</c:v>
                </c:pt>
                <c:pt idx="12">
                  <c:v>4</c:v>
                </c:pt>
                <c:pt idx="13">
                  <c:v>6</c:v>
                </c:pt>
                <c:pt idx="14">
                  <c:v>4</c:v>
                </c:pt>
                <c:pt idx="15">
                  <c:v>1</c:v>
                </c:pt>
                <c:pt idx="16">
                  <c:v>1</c:v>
                </c:pt>
                <c:pt idx="17">
                  <c:v>3</c:v>
                </c:pt>
                <c:pt idx="18">
                  <c:v>1.5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1.5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1.5</c:v>
                </c:pt>
                <c:pt idx="30">
                  <c:v>1</c:v>
                </c:pt>
                <c:pt idx="31">
                  <c:v>6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1.5</c:v>
                </c:pt>
                <c:pt idx="38">
                  <c:v>1</c:v>
                </c:pt>
                <c:pt idx="39">
                  <c:v>5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1.5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1.5</c:v>
                </c:pt>
                <c:pt idx="54">
                  <c:v>1</c:v>
                </c:pt>
                <c:pt idx="55">
                  <c:v>5</c:v>
                </c:pt>
                <c:pt idx="56">
                  <c:v>1</c:v>
                </c:pt>
                <c:pt idx="57">
                  <c:v>1.5</c:v>
                </c:pt>
                <c:pt idx="58">
                  <c:v>1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1.5</c:v>
                </c:pt>
                <c:pt idx="68">
                  <c:v>1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1</c:v>
                </c:pt>
                <c:pt idx="73">
                  <c:v>4</c:v>
                </c:pt>
                <c:pt idx="74">
                  <c:v>1</c:v>
                </c:pt>
                <c:pt idx="75">
                  <c:v>1.5</c:v>
                </c:pt>
                <c:pt idx="76">
                  <c:v>1.5</c:v>
                </c:pt>
                <c:pt idx="77">
                  <c:v>6</c:v>
                </c:pt>
                <c:pt idx="78">
                  <c:v>1</c:v>
                </c:pt>
                <c:pt idx="79">
                  <c:v>1.5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6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4</c:v>
                </c:pt>
                <c:pt idx="100">
                  <c:v>1</c:v>
                </c:pt>
                <c:pt idx="101">
                  <c:v>5</c:v>
                </c:pt>
                <c:pt idx="102">
                  <c:v>1.5</c:v>
                </c:pt>
                <c:pt idx="103">
                  <c:v>1</c:v>
                </c:pt>
                <c:pt idx="104">
                  <c:v>1.5</c:v>
                </c:pt>
                <c:pt idx="105">
                  <c:v>1</c:v>
                </c:pt>
                <c:pt idx="106">
                  <c:v>1</c:v>
                </c:pt>
                <c:pt idx="107">
                  <c:v>6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1</c:v>
                </c:pt>
                <c:pt idx="116">
                  <c:v>6</c:v>
                </c:pt>
                <c:pt idx="117">
                  <c:v>1.5</c:v>
                </c:pt>
                <c:pt idx="118">
                  <c:v>1</c:v>
                </c:pt>
                <c:pt idx="119">
                  <c:v>1.5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6</c:v>
                </c:pt>
                <c:pt idx="132">
                  <c:v>1</c:v>
                </c:pt>
                <c:pt idx="133">
                  <c:v>1</c:v>
                </c:pt>
                <c:pt idx="134">
                  <c:v>5</c:v>
                </c:pt>
                <c:pt idx="135">
                  <c:v>5</c:v>
                </c:pt>
                <c:pt idx="136">
                  <c:v>1</c:v>
                </c:pt>
                <c:pt idx="137">
                  <c:v>1</c:v>
                </c:pt>
                <c:pt idx="138">
                  <c:v>5</c:v>
                </c:pt>
                <c:pt idx="139">
                  <c:v>5</c:v>
                </c:pt>
                <c:pt idx="140">
                  <c:v>1</c:v>
                </c:pt>
                <c:pt idx="141">
                  <c:v>1.5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1</c:v>
                </c:pt>
                <c:pt idx="149">
                  <c:v>5</c:v>
                </c:pt>
                <c:pt idx="150">
                  <c:v>3</c:v>
                </c:pt>
                <c:pt idx="151">
                  <c:v>6</c:v>
                </c:pt>
                <c:pt idx="152">
                  <c:v>3</c:v>
                </c:pt>
                <c:pt idx="153">
                  <c:v>1</c:v>
                </c:pt>
                <c:pt idx="154">
                  <c:v>1.5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3</c:v>
                </c:pt>
                <c:pt idx="159">
                  <c:v>5</c:v>
                </c:pt>
                <c:pt idx="160">
                  <c:v>4</c:v>
                </c:pt>
                <c:pt idx="161">
                  <c:v>1.5</c:v>
                </c:pt>
                <c:pt idx="162">
                  <c:v>6</c:v>
                </c:pt>
                <c:pt idx="163">
                  <c:v>1.5</c:v>
                </c:pt>
                <c:pt idx="164">
                  <c:v>1</c:v>
                </c:pt>
                <c:pt idx="165">
                  <c:v>5</c:v>
                </c:pt>
                <c:pt idx="166">
                  <c:v>1</c:v>
                </c:pt>
                <c:pt idx="167">
                  <c:v>1.5</c:v>
                </c:pt>
                <c:pt idx="168">
                  <c:v>1.5</c:v>
                </c:pt>
                <c:pt idx="169">
                  <c:v>5</c:v>
                </c:pt>
                <c:pt idx="170">
                  <c:v>1</c:v>
                </c:pt>
                <c:pt idx="171">
                  <c:v>4</c:v>
                </c:pt>
                <c:pt idx="172">
                  <c:v>6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1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1.5</c:v>
                </c:pt>
                <c:pt idx="181">
                  <c:v>3</c:v>
                </c:pt>
                <c:pt idx="182">
                  <c:v>1.5</c:v>
                </c:pt>
                <c:pt idx="183">
                  <c:v>6</c:v>
                </c:pt>
                <c:pt idx="184">
                  <c:v>5</c:v>
                </c:pt>
                <c:pt idx="185">
                  <c:v>1.5</c:v>
                </c:pt>
                <c:pt idx="186">
                  <c:v>5</c:v>
                </c:pt>
                <c:pt idx="187">
                  <c:v>1</c:v>
                </c:pt>
                <c:pt idx="188">
                  <c:v>4</c:v>
                </c:pt>
                <c:pt idx="189">
                  <c:v>1</c:v>
                </c:pt>
                <c:pt idx="190">
                  <c:v>5</c:v>
                </c:pt>
                <c:pt idx="191">
                  <c:v>4</c:v>
                </c:pt>
                <c:pt idx="192">
                  <c:v>1</c:v>
                </c:pt>
                <c:pt idx="193">
                  <c:v>6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6</c:v>
                </c:pt>
                <c:pt idx="198">
                  <c:v>5</c:v>
                </c:pt>
                <c:pt idx="199">
                  <c:v>1</c:v>
                </c:pt>
                <c:pt idx="200">
                  <c:v>3</c:v>
                </c:pt>
                <c:pt idx="201">
                  <c:v>1.5</c:v>
                </c:pt>
                <c:pt idx="202">
                  <c:v>1</c:v>
                </c:pt>
                <c:pt idx="203">
                  <c:v>6</c:v>
                </c:pt>
                <c:pt idx="204">
                  <c:v>5</c:v>
                </c:pt>
                <c:pt idx="205">
                  <c:v>1.5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5</c:v>
                </c:pt>
                <c:pt idx="212">
                  <c:v>1</c:v>
                </c:pt>
                <c:pt idx="213">
                  <c:v>5</c:v>
                </c:pt>
                <c:pt idx="214">
                  <c:v>1</c:v>
                </c:pt>
                <c:pt idx="215">
                  <c:v>2</c:v>
                </c:pt>
                <c:pt idx="216">
                  <c:v>6</c:v>
                </c:pt>
                <c:pt idx="217">
                  <c:v>4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5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1.5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1.5</c:v>
                </c:pt>
                <c:pt idx="242">
                  <c:v>1</c:v>
                </c:pt>
                <c:pt idx="243">
                  <c:v>4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5</c:v>
                </c:pt>
                <c:pt idx="248">
                  <c:v>1.5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4</c:v>
                </c:pt>
                <c:pt idx="256">
                  <c:v>1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</c:v>
                </c:pt>
                <c:pt idx="268">
                  <c:v>5</c:v>
                </c:pt>
                <c:pt idx="269">
                  <c:v>5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1.5</c:v>
                </c:pt>
                <c:pt idx="274">
                  <c:v>3</c:v>
                </c:pt>
                <c:pt idx="275">
                  <c:v>3</c:v>
                </c:pt>
                <c:pt idx="276">
                  <c:v>1.5</c:v>
                </c:pt>
                <c:pt idx="277">
                  <c:v>6</c:v>
                </c:pt>
                <c:pt idx="278">
                  <c:v>2</c:v>
                </c:pt>
                <c:pt idx="279">
                  <c:v>5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5</c:v>
                </c:pt>
                <c:pt idx="287">
                  <c:v>1.5</c:v>
                </c:pt>
                <c:pt idx="288">
                  <c:v>1.5</c:v>
                </c:pt>
                <c:pt idx="289">
                  <c:v>2</c:v>
                </c:pt>
                <c:pt idx="290">
                  <c:v>4</c:v>
                </c:pt>
                <c:pt idx="291">
                  <c:v>6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4</c:v>
                </c:pt>
                <c:pt idx="298">
                  <c:v>5</c:v>
                </c:pt>
                <c:pt idx="299">
                  <c:v>1</c:v>
                </c:pt>
              </c:numCache>
            </c:numRef>
          </c:xVal>
          <c:yVal>
            <c:numRef>
              <c:f>'Rohdaten Q+W'!$C$2:$C$301</c:f>
              <c:numCache>
                <c:formatCode>General</c:formatCode>
                <c:ptCount val="300"/>
                <c:pt idx="0">
                  <c:v>23</c:v>
                </c:pt>
                <c:pt idx="1">
                  <c:v>43</c:v>
                </c:pt>
                <c:pt idx="2">
                  <c:v>19</c:v>
                </c:pt>
                <c:pt idx="3">
                  <c:v>30</c:v>
                </c:pt>
                <c:pt idx="4">
                  <c:v>19</c:v>
                </c:pt>
                <c:pt idx="5">
                  <c:v>17</c:v>
                </c:pt>
                <c:pt idx="6">
                  <c:v>125</c:v>
                </c:pt>
                <c:pt idx="7">
                  <c:v>33</c:v>
                </c:pt>
                <c:pt idx="8">
                  <c:v>53</c:v>
                </c:pt>
                <c:pt idx="9">
                  <c:v>10</c:v>
                </c:pt>
                <c:pt idx="10">
                  <c:v>17</c:v>
                </c:pt>
                <c:pt idx="11">
                  <c:v>21</c:v>
                </c:pt>
                <c:pt idx="12">
                  <c:v>42</c:v>
                </c:pt>
                <c:pt idx="13">
                  <c:v>100</c:v>
                </c:pt>
                <c:pt idx="14">
                  <c:v>61</c:v>
                </c:pt>
                <c:pt idx="15">
                  <c:v>35</c:v>
                </c:pt>
                <c:pt idx="16">
                  <c:v>11</c:v>
                </c:pt>
                <c:pt idx="17">
                  <c:v>48</c:v>
                </c:pt>
                <c:pt idx="18">
                  <c:v>21</c:v>
                </c:pt>
                <c:pt idx="19">
                  <c:v>43</c:v>
                </c:pt>
                <c:pt idx="20">
                  <c:v>102</c:v>
                </c:pt>
                <c:pt idx="21">
                  <c:v>10</c:v>
                </c:pt>
                <c:pt idx="22">
                  <c:v>21</c:v>
                </c:pt>
                <c:pt idx="23">
                  <c:v>13</c:v>
                </c:pt>
                <c:pt idx="24">
                  <c:v>91</c:v>
                </c:pt>
                <c:pt idx="25">
                  <c:v>24</c:v>
                </c:pt>
                <c:pt idx="26">
                  <c:v>22</c:v>
                </c:pt>
                <c:pt idx="27">
                  <c:v>43</c:v>
                </c:pt>
                <c:pt idx="28">
                  <c:v>22</c:v>
                </c:pt>
                <c:pt idx="29">
                  <c:v>21</c:v>
                </c:pt>
                <c:pt idx="30">
                  <c:v>30</c:v>
                </c:pt>
                <c:pt idx="31">
                  <c:v>98</c:v>
                </c:pt>
                <c:pt idx="32">
                  <c:v>22</c:v>
                </c:pt>
                <c:pt idx="33">
                  <c:v>24</c:v>
                </c:pt>
                <c:pt idx="34">
                  <c:v>15</c:v>
                </c:pt>
                <c:pt idx="35">
                  <c:v>20</c:v>
                </c:pt>
                <c:pt idx="36">
                  <c:v>18</c:v>
                </c:pt>
                <c:pt idx="37">
                  <c:v>24</c:v>
                </c:pt>
                <c:pt idx="38">
                  <c:v>14</c:v>
                </c:pt>
                <c:pt idx="39">
                  <c:v>100</c:v>
                </c:pt>
                <c:pt idx="40">
                  <c:v>21</c:v>
                </c:pt>
                <c:pt idx="41">
                  <c:v>85</c:v>
                </c:pt>
                <c:pt idx="42">
                  <c:v>32</c:v>
                </c:pt>
                <c:pt idx="43">
                  <c:v>20</c:v>
                </c:pt>
                <c:pt idx="44">
                  <c:v>24</c:v>
                </c:pt>
                <c:pt idx="45">
                  <c:v>95</c:v>
                </c:pt>
                <c:pt idx="46">
                  <c:v>18</c:v>
                </c:pt>
                <c:pt idx="47">
                  <c:v>45</c:v>
                </c:pt>
                <c:pt idx="48">
                  <c:v>21</c:v>
                </c:pt>
                <c:pt idx="49">
                  <c:v>30</c:v>
                </c:pt>
                <c:pt idx="50">
                  <c:v>10</c:v>
                </c:pt>
                <c:pt idx="51">
                  <c:v>16</c:v>
                </c:pt>
                <c:pt idx="52">
                  <c:v>50</c:v>
                </c:pt>
                <c:pt idx="53">
                  <c:v>36</c:v>
                </c:pt>
                <c:pt idx="54">
                  <c:v>18</c:v>
                </c:pt>
                <c:pt idx="55">
                  <c:v>86</c:v>
                </c:pt>
                <c:pt idx="56">
                  <c:v>20</c:v>
                </c:pt>
                <c:pt idx="57">
                  <c:v>10</c:v>
                </c:pt>
                <c:pt idx="58">
                  <c:v>31</c:v>
                </c:pt>
                <c:pt idx="59">
                  <c:v>90</c:v>
                </c:pt>
                <c:pt idx="60">
                  <c:v>100</c:v>
                </c:pt>
                <c:pt idx="61">
                  <c:v>77</c:v>
                </c:pt>
                <c:pt idx="62">
                  <c:v>26</c:v>
                </c:pt>
                <c:pt idx="63">
                  <c:v>16</c:v>
                </c:pt>
                <c:pt idx="64">
                  <c:v>18</c:v>
                </c:pt>
                <c:pt idx="65">
                  <c:v>46</c:v>
                </c:pt>
                <c:pt idx="66">
                  <c:v>24</c:v>
                </c:pt>
                <c:pt idx="67">
                  <c:v>20</c:v>
                </c:pt>
                <c:pt idx="68">
                  <c:v>22</c:v>
                </c:pt>
                <c:pt idx="69">
                  <c:v>40</c:v>
                </c:pt>
                <c:pt idx="70">
                  <c:v>100</c:v>
                </c:pt>
                <c:pt idx="71">
                  <c:v>100</c:v>
                </c:pt>
                <c:pt idx="72">
                  <c:v>17</c:v>
                </c:pt>
                <c:pt idx="73">
                  <c:v>81</c:v>
                </c:pt>
                <c:pt idx="74">
                  <c:v>19</c:v>
                </c:pt>
                <c:pt idx="75">
                  <c:v>10</c:v>
                </c:pt>
                <c:pt idx="76">
                  <c:v>47</c:v>
                </c:pt>
                <c:pt idx="77">
                  <c:v>100</c:v>
                </c:pt>
                <c:pt idx="78">
                  <c:v>44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24</c:v>
                </c:pt>
                <c:pt idx="83">
                  <c:v>28</c:v>
                </c:pt>
                <c:pt idx="84">
                  <c:v>83</c:v>
                </c:pt>
                <c:pt idx="85">
                  <c:v>39</c:v>
                </c:pt>
                <c:pt idx="86">
                  <c:v>24</c:v>
                </c:pt>
                <c:pt idx="87">
                  <c:v>17</c:v>
                </c:pt>
                <c:pt idx="88">
                  <c:v>100</c:v>
                </c:pt>
                <c:pt idx="89">
                  <c:v>85</c:v>
                </c:pt>
                <c:pt idx="90">
                  <c:v>63</c:v>
                </c:pt>
                <c:pt idx="91">
                  <c:v>37</c:v>
                </c:pt>
                <c:pt idx="92">
                  <c:v>10</c:v>
                </c:pt>
                <c:pt idx="93">
                  <c:v>21</c:v>
                </c:pt>
                <c:pt idx="94">
                  <c:v>34</c:v>
                </c:pt>
                <c:pt idx="95">
                  <c:v>20</c:v>
                </c:pt>
                <c:pt idx="96">
                  <c:v>19</c:v>
                </c:pt>
                <c:pt idx="97">
                  <c:v>15</c:v>
                </c:pt>
                <c:pt idx="98">
                  <c:v>18</c:v>
                </c:pt>
                <c:pt idx="99">
                  <c:v>32</c:v>
                </c:pt>
                <c:pt idx="100">
                  <c:v>10</c:v>
                </c:pt>
                <c:pt idx="101">
                  <c:v>90</c:v>
                </c:pt>
                <c:pt idx="102">
                  <c:v>31</c:v>
                </c:pt>
                <c:pt idx="103">
                  <c:v>10</c:v>
                </c:pt>
                <c:pt idx="104">
                  <c:v>19</c:v>
                </c:pt>
                <c:pt idx="105">
                  <c:v>21</c:v>
                </c:pt>
                <c:pt idx="106">
                  <c:v>15</c:v>
                </c:pt>
                <c:pt idx="107">
                  <c:v>100</c:v>
                </c:pt>
                <c:pt idx="108">
                  <c:v>18</c:v>
                </c:pt>
                <c:pt idx="109">
                  <c:v>20</c:v>
                </c:pt>
                <c:pt idx="110">
                  <c:v>48</c:v>
                </c:pt>
                <c:pt idx="111">
                  <c:v>20</c:v>
                </c:pt>
                <c:pt idx="112">
                  <c:v>100</c:v>
                </c:pt>
                <c:pt idx="113">
                  <c:v>90</c:v>
                </c:pt>
                <c:pt idx="114">
                  <c:v>100</c:v>
                </c:pt>
                <c:pt idx="115">
                  <c:v>20</c:v>
                </c:pt>
                <c:pt idx="116">
                  <c:v>102</c:v>
                </c:pt>
                <c:pt idx="117">
                  <c:v>23</c:v>
                </c:pt>
                <c:pt idx="118">
                  <c:v>20</c:v>
                </c:pt>
                <c:pt idx="119">
                  <c:v>20</c:v>
                </c:pt>
                <c:pt idx="120">
                  <c:v>50</c:v>
                </c:pt>
                <c:pt idx="121">
                  <c:v>16</c:v>
                </c:pt>
                <c:pt idx="122">
                  <c:v>35</c:v>
                </c:pt>
                <c:pt idx="123">
                  <c:v>61</c:v>
                </c:pt>
                <c:pt idx="124">
                  <c:v>15</c:v>
                </c:pt>
                <c:pt idx="125">
                  <c:v>22</c:v>
                </c:pt>
                <c:pt idx="126">
                  <c:v>19</c:v>
                </c:pt>
                <c:pt idx="127">
                  <c:v>20</c:v>
                </c:pt>
                <c:pt idx="128">
                  <c:v>15</c:v>
                </c:pt>
                <c:pt idx="129">
                  <c:v>97</c:v>
                </c:pt>
                <c:pt idx="130">
                  <c:v>96</c:v>
                </c:pt>
                <c:pt idx="131">
                  <c:v>100</c:v>
                </c:pt>
                <c:pt idx="132">
                  <c:v>19</c:v>
                </c:pt>
                <c:pt idx="133">
                  <c:v>18</c:v>
                </c:pt>
                <c:pt idx="134">
                  <c:v>100</c:v>
                </c:pt>
                <c:pt idx="135">
                  <c:v>73</c:v>
                </c:pt>
                <c:pt idx="136">
                  <c:v>12</c:v>
                </c:pt>
                <c:pt idx="137">
                  <c:v>19</c:v>
                </c:pt>
                <c:pt idx="138">
                  <c:v>100</c:v>
                </c:pt>
                <c:pt idx="139">
                  <c:v>100</c:v>
                </c:pt>
                <c:pt idx="140">
                  <c:v>24</c:v>
                </c:pt>
                <c:pt idx="141">
                  <c:v>10</c:v>
                </c:pt>
                <c:pt idx="142">
                  <c:v>50</c:v>
                </c:pt>
                <c:pt idx="143">
                  <c:v>70</c:v>
                </c:pt>
                <c:pt idx="144">
                  <c:v>88</c:v>
                </c:pt>
                <c:pt idx="145">
                  <c:v>21</c:v>
                </c:pt>
                <c:pt idx="146">
                  <c:v>21</c:v>
                </c:pt>
                <c:pt idx="147">
                  <c:v>47</c:v>
                </c:pt>
                <c:pt idx="148">
                  <c:v>22</c:v>
                </c:pt>
                <c:pt idx="149">
                  <c:v>100</c:v>
                </c:pt>
                <c:pt idx="150">
                  <c:v>54</c:v>
                </c:pt>
                <c:pt idx="151">
                  <c:v>100</c:v>
                </c:pt>
                <c:pt idx="152">
                  <c:v>34</c:v>
                </c:pt>
                <c:pt idx="153">
                  <c:v>22</c:v>
                </c:pt>
                <c:pt idx="154">
                  <c:v>16</c:v>
                </c:pt>
                <c:pt idx="155">
                  <c:v>100</c:v>
                </c:pt>
                <c:pt idx="156">
                  <c:v>100</c:v>
                </c:pt>
                <c:pt idx="157">
                  <c:v>95</c:v>
                </c:pt>
                <c:pt idx="158">
                  <c:v>34</c:v>
                </c:pt>
                <c:pt idx="159">
                  <c:v>100</c:v>
                </c:pt>
                <c:pt idx="160">
                  <c:v>39</c:v>
                </c:pt>
                <c:pt idx="161">
                  <c:v>20</c:v>
                </c:pt>
                <c:pt idx="162">
                  <c:v>100</c:v>
                </c:pt>
                <c:pt idx="163">
                  <c:v>23</c:v>
                </c:pt>
                <c:pt idx="164">
                  <c:v>22</c:v>
                </c:pt>
                <c:pt idx="165">
                  <c:v>68</c:v>
                </c:pt>
                <c:pt idx="166">
                  <c:v>18</c:v>
                </c:pt>
                <c:pt idx="167">
                  <c:v>10</c:v>
                </c:pt>
                <c:pt idx="168">
                  <c:v>23</c:v>
                </c:pt>
                <c:pt idx="169">
                  <c:v>100</c:v>
                </c:pt>
                <c:pt idx="170">
                  <c:v>10</c:v>
                </c:pt>
                <c:pt idx="171">
                  <c:v>39</c:v>
                </c:pt>
                <c:pt idx="172">
                  <c:v>100</c:v>
                </c:pt>
                <c:pt idx="173">
                  <c:v>10</c:v>
                </c:pt>
                <c:pt idx="174">
                  <c:v>100</c:v>
                </c:pt>
                <c:pt idx="175">
                  <c:v>78</c:v>
                </c:pt>
                <c:pt idx="176">
                  <c:v>19</c:v>
                </c:pt>
                <c:pt idx="177">
                  <c:v>78</c:v>
                </c:pt>
                <c:pt idx="178">
                  <c:v>56</c:v>
                </c:pt>
                <c:pt idx="179">
                  <c:v>70</c:v>
                </c:pt>
                <c:pt idx="180">
                  <c:v>40</c:v>
                </c:pt>
                <c:pt idx="181">
                  <c:v>79</c:v>
                </c:pt>
                <c:pt idx="182">
                  <c:v>35</c:v>
                </c:pt>
                <c:pt idx="183">
                  <c:v>100</c:v>
                </c:pt>
                <c:pt idx="184">
                  <c:v>82</c:v>
                </c:pt>
                <c:pt idx="185">
                  <c:v>17</c:v>
                </c:pt>
                <c:pt idx="186">
                  <c:v>84</c:v>
                </c:pt>
                <c:pt idx="187">
                  <c:v>19</c:v>
                </c:pt>
                <c:pt idx="188">
                  <c:v>47</c:v>
                </c:pt>
                <c:pt idx="189">
                  <c:v>21</c:v>
                </c:pt>
                <c:pt idx="190">
                  <c:v>69</c:v>
                </c:pt>
                <c:pt idx="191">
                  <c:v>103</c:v>
                </c:pt>
                <c:pt idx="192">
                  <c:v>10</c:v>
                </c:pt>
                <c:pt idx="193">
                  <c:v>100</c:v>
                </c:pt>
                <c:pt idx="194">
                  <c:v>16</c:v>
                </c:pt>
                <c:pt idx="195">
                  <c:v>39</c:v>
                </c:pt>
                <c:pt idx="196">
                  <c:v>24</c:v>
                </c:pt>
                <c:pt idx="197">
                  <c:v>100</c:v>
                </c:pt>
                <c:pt idx="198">
                  <c:v>100</c:v>
                </c:pt>
                <c:pt idx="199">
                  <c:v>36</c:v>
                </c:pt>
                <c:pt idx="200">
                  <c:v>72</c:v>
                </c:pt>
                <c:pt idx="201">
                  <c:v>18</c:v>
                </c:pt>
                <c:pt idx="202">
                  <c:v>10</c:v>
                </c:pt>
                <c:pt idx="203">
                  <c:v>100</c:v>
                </c:pt>
                <c:pt idx="204">
                  <c:v>100</c:v>
                </c:pt>
                <c:pt idx="205">
                  <c:v>24</c:v>
                </c:pt>
                <c:pt idx="206">
                  <c:v>105</c:v>
                </c:pt>
                <c:pt idx="207">
                  <c:v>28</c:v>
                </c:pt>
                <c:pt idx="208">
                  <c:v>24</c:v>
                </c:pt>
                <c:pt idx="209">
                  <c:v>22</c:v>
                </c:pt>
                <c:pt idx="210">
                  <c:v>39</c:v>
                </c:pt>
                <c:pt idx="211">
                  <c:v>100</c:v>
                </c:pt>
                <c:pt idx="212">
                  <c:v>16</c:v>
                </c:pt>
                <c:pt idx="213">
                  <c:v>100</c:v>
                </c:pt>
                <c:pt idx="214">
                  <c:v>20</c:v>
                </c:pt>
                <c:pt idx="215">
                  <c:v>20</c:v>
                </c:pt>
                <c:pt idx="216">
                  <c:v>100</c:v>
                </c:pt>
                <c:pt idx="217">
                  <c:v>37</c:v>
                </c:pt>
                <c:pt idx="218">
                  <c:v>17</c:v>
                </c:pt>
                <c:pt idx="219">
                  <c:v>17</c:v>
                </c:pt>
                <c:pt idx="220">
                  <c:v>17</c:v>
                </c:pt>
                <c:pt idx="221">
                  <c:v>23</c:v>
                </c:pt>
                <c:pt idx="222">
                  <c:v>16</c:v>
                </c:pt>
                <c:pt idx="223">
                  <c:v>11</c:v>
                </c:pt>
                <c:pt idx="224">
                  <c:v>100</c:v>
                </c:pt>
                <c:pt idx="225">
                  <c:v>21</c:v>
                </c:pt>
                <c:pt idx="226">
                  <c:v>21</c:v>
                </c:pt>
                <c:pt idx="227">
                  <c:v>14</c:v>
                </c:pt>
                <c:pt idx="228">
                  <c:v>21</c:v>
                </c:pt>
                <c:pt idx="229">
                  <c:v>99</c:v>
                </c:pt>
                <c:pt idx="230">
                  <c:v>41</c:v>
                </c:pt>
                <c:pt idx="231">
                  <c:v>15</c:v>
                </c:pt>
                <c:pt idx="232">
                  <c:v>21</c:v>
                </c:pt>
                <c:pt idx="233">
                  <c:v>16</c:v>
                </c:pt>
                <c:pt idx="234">
                  <c:v>135</c:v>
                </c:pt>
                <c:pt idx="235">
                  <c:v>23</c:v>
                </c:pt>
                <c:pt idx="236">
                  <c:v>19</c:v>
                </c:pt>
                <c:pt idx="237">
                  <c:v>26</c:v>
                </c:pt>
                <c:pt idx="238">
                  <c:v>43</c:v>
                </c:pt>
                <c:pt idx="239">
                  <c:v>92</c:v>
                </c:pt>
                <c:pt idx="240">
                  <c:v>19</c:v>
                </c:pt>
                <c:pt idx="241">
                  <c:v>27</c:v>
                </c:pt>
                <c:pt idx="242">
                  <c:v>29</c:v>
                </c:pt>
                <c:pt idx="243">
                  <c:v>28</c:v>
                </c:pt>
                <c:pt idx="244">
                  <c:v>10</c:v>
                </c:pt>
                <c:pt idx="245">
                  <c:v>37</c:v>
                </c:pt>
                <c:pt idx="246">
                  <c:v>26</c:v>
                </c:pt>
                <c:pt idx="247">
                  <c:v>100</c:v>
                </c:pt>
                <c:pt idx="248">
                  <c:v>20</c:v>
                </c:pt>
                <c:pt idx="249">
                  <c:v>15</c:v>
                </c:pt>
                <c:pt idx="250">
                  <c:v>21</c:v>
                </c:pt>
                <c:pt idx="251">
                  <c:v>25</c:v>
                </c:pt>
                <c:pt idx="252">
                  <c:v>10</c:v>
                </c:pt>
                <c:pt idx="253">
                  <c:v>72</c:v>
                </c:pt>
                <c:pt idx="254">
                  <c:v>39</c:v>
                </c:pt>
                <c:pt idx="255">
                  <c:v>114</c:v>
                </c:pt>
                <c:pt idx="256">
                  <c:v>18</c:v>
                </c:pt>
                <c:pt idx="257">
                  <c:v>40</c:v>
                </c:pt>
                <c:pt idx="258">
                  <c:v>100</c:v>
                </c:pt>
                <c:pt idx="259">
                  <c:v>37</c:v>
                </c:pt>
                <c:pt idx="260">
                  <c:v>23</c:v>
                </c:pt>
                <c:pt idx="261">
                  <c:v>41</c:v>
                </c:pt>
                <c:pt idx="262">
                  <c:v>10</c:v>
                </c:pt>
                <c:pt idx="263">
                  <c:v>22</c:v>
                </c:pt>
                <c:pt idx="264">
                  <c:v>19</c:v>
                </c:pt>
                <c:pt idx="265">
                  <c:v>42</c:v>
                </c:pt>
                <c:pt idx="266">
                  <c:v>43</c:v>
                </c:pt>
                <c:pt idx="267">
                  <c:v>20</c:v>
                </c:pt>
                <c:pt idx="268">
                  <c:v>100</c:v>
                </c:pt>
                <c:pt idx="269">
                  <c:v>100</c:v>
                </c:pt>
                <c:pt idx="270">
                  <c:v>19</c:v>
                </c:pt>
                <c:pt idx="271">
                  <c:v>17</c:v>
                </c:pt>
                <c:pt idx="272">
                  <c:v>100</c:v>
                </c:pt>
                <c:pt idx="273">
                  <c:v>37</c:v>
                </c:pt>
                <c:pt idx="274">
                  <c:v>97</c:v>
                </c:pt>
                <c:pt idx="275">
                  <c:v>81</c:v>
                </c:pt>
                <c:pt idx="276">
                  <c:v>18</c:v>
                </c:pt>
                <c:pt idx="277">
                  <c:v>120</c:v>
                </c:pt>
                <c:pt idx="278">
                  <c:v>27</c:v>
                </c:pt>
                <c:pt idx="279">
                  <c:v>100</c:v>
                </c:pt>
                <c:pt idx="280">
                  <c:v>18</c:v>
                </c:pt>
                <c:pt idx="281">
                  <c:v>20</c:v>
                </c:pt>
                <c:pt idx="282">
                  <c:v>19</c:v>
                </c:pt>
                <c:pt idx="283">
                  <c:v>93</c:v>
                </c:pt>
                <c:pt idx="284">
                  <c:v>19</c:v>
                </c:pt>
                <c:pt idx="285">
                  <c:v>11</c:v>
                </c:pt>
                <c:pt idx="286">
                  <c:v>100</c:v>
                </c:pt>
                <c:pt idx="287">
                  <c:v>20</c:v>
                </c:pt>
                <c:pt idx="288">
                  <c:v>19</c:v>
                </c:pt>
                <c:pt idx="289">
                  <c:v>84</c:v>
                </c:pt>
                <c:pt idx="290">
                  <c:v>109</c:v>
                </c:pt>
                <c:pt idx="291">
                  <c:v>100</c:v>
                </c:pt>
                <c:pt idx="292">
                  <c:v>24</c:v>
                </c:pt>
                <c:pt idx="293">
                  <c:v>24</c:v>
                </c:pt>
                <c:pt idx="294">
                  <c:v>18</c:v>
                </c:pt>
                <c:pt idx="295">
                  <c:v>23</c:v>
                </c:pt>
                <c:pt idx="296">
                  <c:v>45</c:v>
                </c:pt>
                <c:pt idx="297">
                  <c:v>82</c:v>
                </c:pt>
                <c:pt idx="298">
                  <c:v>85</c:v>
                </c:pt>
                <c:pt idx="299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C5-4F90-AD46-BF9EDD743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516688"/>
        <c:axId val="438518328"/>
      </c:scatterChart>
      <c:valAx>
        <c:axId val="438516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Betriebszugehörigkeit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8518328"/>
        <c:crosses val="autoZero"/>
        <c:crossBetween val="midCat"/>
      </c:valAx>
      <c:valAx>
        <c:axId val="438518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Bearbeitungsdauer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8516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202406</xdr:colOff>
      <xdr:row>6</xdr:row>
      <xdr:rowOff>185737</xdr:rowOff>
    </xdr:from>
    <xdr:to>
      <xdr:col>38</xdr:col>
      <xdr:colOff>107156</xdr:colOff>
      <xdr:row>21</xdr:row>
      <xdr:rowOff>28574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361822</xdr:colOff>
      <xdr:row>0</xdr:row>
      <xdr:rowOff>27781</xdr:rowOff>
    </xdr:from>
    <xdr:to>
      <xdr:col>15</xdr:col>
      <xdr:colOff>338010</xdr:colOff>
      <xdr:row>15</xdr:row>
      <xdr:rowOff>372230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reiter" refreshedDate="42720.473770486111" createdVersion="6" refreshedVersion="6" minRefreshableVersion="3" recordCount="301">
  <cacheSource type="worksheet">
    <worksheetSource ref="A1:J1048576" sheet="Rohdaten Q+W"/>
  </cacheSource>
  <cacheFields count="10">
    <cacheField name="Lfd. Nr." numFmtId="0">
      <sharedItems containsString="0" containsBlank="1" containsNumber="1" containsInteger="1" minValue="1" maxValue="300"/>
    </cacheField>
    <cacheField name="ID Bearbeiter" numFmtId="0">
      <sharedItems containsString="0" containsBlank="1" containsNumber="1" containsInteger="1" minValue="4711" maxValue="4722" count="13">
        <n v="4716"/>
        <n v="4711"/>
        <n v="4712"/>
        <n v="4715"/>
        <n v="4713"/>
        <n v="4714"/>
        <n v="4718"/>
        <n v="4717"/>
        <n v="4719"/>
        <n v="4720"/>
        <n v="4722"/>
        <n v="4721"/>
        <m/>
      </sharedItems>
    </cacheField>
    <cacheField name="Dauer der Bearbeitung (in Min.)" numFmtId="0">
      <sharedItems containsString="0" containsBlank="1" containsNumber="1" containsInteger="1" minValue="10" maxValue="135"/>
    </cacheField>
    <cacheField name="Schwierigkeits-grad des Vorgangs" numFmtId="0">
      <sharedItems containsString="0" containsBlank="1" containsNumber="1" containsInteger="1" minValue="0" maxValue="2" count="4">
        <n v="0"/>
        <n v="1"/>
        <n v="2"/>
        <m/>
      </sharedItems>
    </cacheField>
    <cacheField name="Korrekte Vorgangsbe-arbeitung" numFmtId="0">
      <sharedItems containsString="0" containsBlank="1" containsNumber="1" containsInteger="1" minValue="0" maxValue="1" count="3">
        <n v="1"/>
        <n v="0"/>
        <m/>
      </sharedItems>
    </cacheField>
    <cacheField name="Geschlecht  Sachbearbeiter" numFmtId="0">
      <sharedItems containsString="0" containsBlank="1" containsNumber="1" containsInteger="1" minValue="0" maxValue="1"/>
    </cacheField>
    <cacheField name="Dauer Betriebszugehörigkeit Sachbearbeiter (in Jahren)" numFmtId="0">
      <sharedItems containsString="0" containsBlank="1" containsNumber="1" containsInteger="1" minValue="1" maxValue="5"/>
    </cacheField>
    <cacheField name="Alter" numFmtId="0">
      <sharedItems containsString="0" containsBlank="1" containsNumber="1" containsInteger="1" minValue="18" maxValue="40"/>
    </cacheField>
    <cacheField name="Qualifikation des Sachbearbeiters" numFmtId="0">
      <sharedItems containsString="0" containsBlank="1" containsNumber="1" containsInteger="1" minValue="1" maxValue="5"/>
    </cacheField>
    <cacheField name="Klasse" numFmtId="0">
      <sharedItems containsString="0" containsBlank="1" containsNumber="1" containsInteger="1" minValue="1" maxValue="5" count="6">
        <n v="1"/>
        <n v="2"/>
        <n v="3"/>
        <n v="4"/>
        <n v="5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reiter" refreshedDate="42722.623359837962" createdVersion="6" refreshedVersion="6" minRefreshableVersion="3" recordCount="301">
  <cacheSource type="worksheet">
    <worksheetSource ref="A1:I1048576" sheet="Rohdaten Q+W"/>
  </cacheSource>
  <cacheFields count="9">
    <cacheField name="Lfd. Nr." numFmtId="0">
      <sharedItems containsString="0" containsBlank="1" containsNumber="1" containsInteger="1" minValue="1" maxValue="300"/>
    </cacheField>
    <cacheField name="ID Bearbeiter" numFmtId="0">
      <sharedItems containsString="0" containsBlank="1" containsNumber="1" containsInteger="1" minValue="4711" maxValue="4722" count="13">
        <n v="4711"/>
        <n v="4712"/>
        <n v="4713"/>
        <n v="4714"/>
        <n v="4715"/>
        <n v="4716"/>
        <n v="4717"/>
        <n v="4718"/>
        <n v="4719"/>
        <n v="4720"/>
        <n v="4721"/>
        <n v="4722"/>
        <m/>
      </sharedItems>
    </cacheField>
    <cacheField name="Dauer der Bearbeitung (in Min.)" numFmtId="0">
      <sharedItems containsString="0" containsBlank="1" containsNumber="1" containsInteger="1" minValue="10" maxValue="135" count="78">
        <n v="23"/>
        <n v="11"/>
        <n v="10"/>
        <n v="22"/>
        <n v="18"/>
        <n v="31"/>
        <n v="15"/>
        <n v="20"/>
        <n v="39"/>
        <n v="17"/>
        <n v="21"/>
        <n v="26"/>
        <n v="19"/>
        <n v="13"/>
        <n v="24"/>
        <n v="36"/>
        <n v="47"/>
        <n v="16"/>
        <n v="40"/>
        <n v="35"/>
        <n v="27"/>
        <n v="37"/>
        <n v="30"/>
        <n v="14"/>
        <n v="28"/>
        <n v="41"/>
        <n v="42"/>
        <n v="43"/>
        <n v="44"/>
        <n v="25"/>
        <n v="29"/>
        <n v="33"/>
        <n v="32"/>
        <n v="48"/>
        <n v="50"/>
        <n v="12"/>
        <n v="85"/>
        <n v="83"/>
        <n v="63"/>
        <n v="34"/>
        <n v="61"/>
        <n v="97"/>
        <n v="88"/>
        <n v="78"/>
        <n v="72"/>
        <n v="84"/>
        <n v="45"/>
        <n v="96"/>
        <n v="54"/>
        <n v="79"/>
        <n v="105"/>
        <n v="99"/>
        <n v="81"/>
        <n v="93"/>
        <n v="102"/>
        <n v="91"/>
        <n v="46"/>
        <n v="70"/>
        <n v="56"/>
        <n v="103"/>
        <n v="92"/>
        <n v="114"/>
        <n v="109"/>
        <n v="82"/>
        <n v="53"/>
        <n v="100"/>
        <n v="73"/>
        <n v="125"/>
        <n v="98"/>
        <n v="95"/>
        <n v="90"/>
        <n v="77"/>
        <n v="135"/>
        <n v="120"/>
        <n v="86"/>
        <n v="68"/>
        <n v="69"/>
        <m/>
      </sharedItems>
    </cacheField>
    <cacheField name="Schwierigkeits-grad des Vorgangs" numFmtId="0">
      <sharedItems containsString="0" containsBlank="1" containsNumber="1" containsInteger="1" minValue="0" maxValue="2" count="4">
        <n v="0"/>
        <n v="1"/>
        <n v="2"/>
        <m/>
      </sharedItems>
    </cacheField>
    <cacheField name="Korrekte Vorgangsbe-arbeitung" numFmtId="0">
      <sharedItems containsString="0" containsBlank="1" containsNumber="1" containsInteger="1" minValue="0" maxValue="1" count="3">
        <n v="1"/>
        <n v="0"/>
        <m/>
      </sharedItems>
    </cacheField>
    <cacheField name="Geschlecht  Sachbearbeiter" numFmtId="0">
      <sharedItems containsString="0" containsBlank="1" containsNumber="1" containsInteger="1" minValue="0" maxValue="1" count="3">
        <n v="0"/>
        <n v="1"/>
        <m/>
      </sharedItems>
    </cacheField>
    <cacheField name="Dauer Betriebszugehörigkeit Sachbearbeiter (in Jahren)" numFmtId="0">
      <sharedItems containsString="0" containsBlank="1" containsNumber="1" minValue="1" maxValue="6" count="8">
        <n v="1"/>
        <n v="1.5"/>
        <n v="2"/>
        <n v="3"/>
        <n v="4"/>
        <n v="5"/>
        <n v="6"/>
        <m/>
      </sharedItems>
    </cacheField>
    <cacheField name="Alter" numFmtId="0">
      <sharedItems containsString="0" containsBlank="1" containsNumber="1" containsInteger="1" minValue="18" maxValue="40" count="7">
        <n v="20"/>
        <n v="24"/>
        <n v="18"/>
        <n v="22"/>
        <n v="35"/>
        <n v="40"/>
        <m/>
      </sharedItems>
    </cacheField>
    <cacheField name="Qualifikation des Sachbearbeiters" numFmtId="0">
      <sharedItems containsString="0" containsBlank="1" containsNumber="1" containsInteger="1" minValue="1" maxValue="5" count="6">
        <n v="2"/>
        <n v="4"/>
        <n v="1"/>
        <n v="5"/>
        <n v="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reiter" refreshedDate="42723.380318171294" createdVersion="6" refreshedVersion="6" minRefreshableVersion="3" recordCount="301">
  <cacheSource type="worksheet">
    <worksheetSource ref="A1:C1048576" sheet="e)"/>
  </cacheSource>
  <cacheFields count="3">
    <cacheField name="ID Bearbeiter" numFmtId="0">
      <sharedItems containsString="0" containsBlank="1" containsNumber="1" containsInteger="1" minValue="4713" maxValue="4713" count="2">
        <n v="4713"/>
        <m/>
      </sharedItems>
    </cacheField>
    <cacheField name="Dauer der Bearbeitung (in Min.)" numFmtId="0">
      <sharedItems containsString="0" containsBlank="1" containsNumber="1" containsInteger="1" minValue="10" maxValue="42"/>
    </cacheField>
    <cacheField name="Schwierigkeits-grad des Vorgangs" numFmtId="0">
      <sharedItems containsString="0" containsBlank="1" containsNumber="1" containsInteger="1" minValue="0" maxValue="1" count="3">
        <n v="1"/>
        <n v="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1">
  <r>
    <n v="10"/>
    <x v="0"/>
    <n v="10"/>
    <x v="0"/>
    <x v="0"/>
    <n v="0"/>
    <n v="2"/>
    <n v="22"/>
    <n v="2"/>
    <x v="0"/>
  </r>
  <r>
    <n v="22"/>
    <x v="1"/>
    <n v="10"/>
    <x v="1"/>
    <x v="0"/>
    <n v="0"/>
    <n v="1"/>
    <n v="20"/>
    <n v="2"/>
    <x v="0"/>
  </r>
  <r>
    <n v="51"/>
    <x v="1"/>
    <n v="10"/>
    <x v="0"/>
    <x v="0"/>
    <n v="0"/>
    <n v="1"/>
    <n v="20"/>
    <n v="2"/>
    <x v="0"/>
  </r>
  <r>
    <n v="58"/>
    <x v="2"/>
    <n v="10"/>
    <x v="0"/>
    <x v="0"/>
    <n v="0"/>
    <n v="2"/>
    <n v="24"/>
    <n v="4"/>
    <x v="0"/>
  </r>
  <r>
    <n v="76"/>
    <x v="2"/>
    <n v="10"/>
    <x v="0"/>
    <x v="0"/>
    <n v="0"/>
    <n v="2"/>
    <n v="24"/>
    <n v="4"/>
    <x v="0"/>
  </r>
  <r>
    <n v="93"/>
    <x v="3"/>
    <n v="10"/>
    <x v="0"/>
    <x v="0"/>
    <n v="0"/>
    <n v="1"/>
    <n v="18"/>
    <n v="2"/>
    <x v="0"/>
  </r>
  <r>
    <n v="101"/>
    <x v="4"/>
    <n v="10"/>
    <x v="0"/>
    <x v="0"/>
    <n v="0"/>
    <n v="2"/>
    <n v="24"/>
    <n v="1"/>
    <x v="0"/>
  </r>
  <r>
    <n v="104"/>
    <x v="1"/>
    <n v="10"/>
    <x v="0"/>
    <x v="0"/>
    <n v="0"/>
    <n v="1"/>
    <n v="20"/>
    <n v="2"/>
    <x v="0"/>
  </r>
  <r>
    <n v="142"/>
    <x v="2"/>
    <n v="10"/>
    <x v="0"/>
    <x v="0"/>
    <n v="0"/>
    <n v="2"/>
    <n v="24"/>
    <n v="4"/>
    <x v="0"/>
  </r>
  <r>
    <n v="168"/>
    <x v="2"/>
    <n v="10"/>
    <x v="0"/>
    <x v="0"/>
    <n v="0"/>
    <n v="2"/>
    <n v="24"/>
    <n v="4"/>
    <x v="0"/>
  </r>
  <r>
    <n v="171"/>
    <x v="1"/>
    <n v="10"/>
    <x v="0"/>
    <x v="0"/>
    <n v="0"/>
    <n v="1"/>
    <n v="20"/>
    <n v="2"/>
    <x v="0"/>
  </r>
  <r>
    <n v="174"/>
    <x v="3"/>
    <n v="10"/>
    <x v="0"/>
    <x v="0"/>
    <n v="0"/>
    <n v="1"/>
    <n v="18"/>
    <n v="2"/>
    <x v="0"/>
  </r>
  <r>
    <n v="193"/>
    <x v="0"/>
    <n v="10"/>
    <x v="0"/>
    <x v="0"/>
    <n v="0"/>
    <n v="2"/>
    <n v="22"/>
    <n v="2"/>
    <x v="0"/>
  </r>
  <r>
    <n v="203"/>
    <x v="3"/>
    <n v="10"/>
    <x v="0"/>
    <x v="0"/>
    <n v="0"/>
    <n v="1"/>
    <n v="18"/>
    <n v="2"/>
    <x v="0"/>
  </r>
  <r>
    <n v="245"/>
    <x v="5"/>
    <n v="10"/>
    <x v="0"/>
    <x v="0"/>
    <n v="0"/>
    <n v="1"/>
    <n v="18"/>
    <n v="2"/>
    <x v="0"/>
  </r>
  <r>
    <n v="253"/>
    <x v="5"/>
    <n v="10"/>
    <x v="0"/>
    <x v="0"/>
    <n v="0"/>
    <n v="1"/>
    <n v="18"/>
    <n v="2"/>
    <x v="0"/>
  </r>
  <r>
    <n v="263"/>
    <x v="1"/>
    <n v="10"/>
    <x v="0"/>
    <x v="0"/>
    <n v="0"/>
    <n v="1"/>
    <n v="20"/>
    <n v="2"/>
    <x v="0"/>
  </r>
  <r>
    <n v="17"/>
    <x v="1"/>
    <n v="11"/>
    <x v="0"/>
    <x v="1"/>
    <n v="0"/>
    <n v="1"/>
    <n v="20"/>
    <n v="2"/>
    <x v="0"/>
  </r>
  <r>
    <n v="224"/>
    <x v="3"/>
    <n v="11"/>
    <x v="0"/>
    <x v="0"/>
    <n v="0"/>
    <n v="1"/>
    <n v="18"/>
    <n v="2"/>
    <x v="0"/>
  </r>
  <r>
    <n v="286"/>
    <x v="0"/>
    <n v="11"/>
    <x v="0"/>
    <x v="0"/>
    <n v="0"/>
    <n v="2"/>
    <n v="22"/>
    <n v="2"/>
    <x v="0"/>
  </r>
  <r>
    <n v="137"/>
    <x v="0"/>
    <n v="12"/>
    <x v="0"/>
    <x v="0"/>
    <n v="0"/>
    <n v="2"/>
    <n v="22"/>
    <n v="2"/>
    <x v="0"/>
  </r>
  <r>
    <n v="24"/>
    <x v="2"/>
    <n v="13"/>
    <x v="0"/>
    <x v="0"/>
    <n v="0"/>
    <n v="2"/>
    <n v="24"/>
    <n v="4"/>
    <x v="0"/>
  </r>
  <r>
    <n v="81"/>
    <x v="4"/>
    <n v="13"/>
    <x v="0"/>
    <x v="0"/>
    <n v="0"/>
    <n v="2"/>
    <n v="24"/>
    <n v="1"/>
    <x v="0"/>
  </r>
  <r>
    <n v="39"/>
    <x v="4"/>
    <n v="14"/>
    <x v="0"/>
    <x v="0"/>
    <n v="0"/>
    <n v="2"/>
    <n v="24"/>
    <n v="1"/>
    <x v="0"/>
  </r>
  <r>
    <n v="228"/>
    <x v="4"/>
    <n v="14"/>
    <x v="1"/>
    <x v="0"/>
    <n v="0"/>
    <n v="2"/>
    <n v="24"/>
    <n v="1"/>
    <x v="0"/>
  </r>
  <r>
    <n v="35"/>
    <x v="5"/>
    <n v="15"/>
    <x v="0"/>
    <x v="0"/>
    <n v="0"/>
    <n v="1"/>
    <n v="18"/>
    <n v="2"/>
    <x v="0"/>
  </r>
  <r>
    <n v="98"/>
    <x v="4"/>
    <n v="15"/>
    <x v="0"/>
    <x v="0"/>
    <n v="0"/>
    <n v="2"/>
    <n v="24"/>
    <n v="1"/>
    <x v="0"/>
  </r>
  <r>
    <n v="107"/>
    <x v="1"/>
    <n v="15"/>
    <x v="0"/>
    <x v="0"/>
    <n v="0"/>
    <n v="1"/>
    <n v="20"/>
    <n v="2"/>
    <x v="0"/>
  </r>
  <r>
    <n v="125"/>
    <x v="1"/>
    <n v="15"/>
    <x v="0"/>
    <x v="0"/>
    <n v="0"/>
    <n v="1"/>
    <n v="20"/>
    <n v="2"/>
    <x v="0"/>
  </r>
  <r>
    <n v="129"/>
    <x v="4"/>
    <n v="15"/>
    <x v="0"/>
    <x v="0"/>
    <n v="0"/>
    <n v="2"/>
    <n v="24"/>
    <n v="1"/>
    <x v="0"/>
  </r>
  <r>
    <n v="232"/>
    <x v="2"/>
    <n v="15"/>
    <x v="0"/>
    <x v="0"/>
    <n v="0"/>
    <n v="2"/>
    <n v="24"/>
    <n v="4"/>
    <x v="0"/>
  </r>
  <r>
    <n v="250"/>
    <x v="5"/>
    <n v="15"/>
    <x v="0"/>
    <x v="0"/>
    <n v="0"/>
    <n v="1"/>
    <n v="18"/>
    <n v="2"/>
    <x v="0"/>
  </r>
  <r>
    <n v="52"/>
    <x v="4"/>
    <n v="16"/>
    <x v="0"/>
    <x v="0"/>
    <n v="0"/>
    <n v="2"/>
    <n v="24"/>
    <n v="1"/>
    <x v="0"/>
  </r>
  <r>
    <n v="64"/>
    <x v="5"/>
    <n v="16"/>
    <x v="0"/>
    <x v="0"/>
    <n v="0"/>
    <n v="1"/>
    <n v="18"/>
    <n v="2"/>
    <x v="0"/>
  </r>
  <r>
    <n v="80"/>
    <x v="2"/>
    <n v="16"/>
    <x v="0"/>
    <x v="0"/>
    <n v="0"/>
    <n v="2"/>
    <n v="24"/>
    <n v="4"/>
    <x v="0"/>
  </r>
  <r>
    <n v="122"/>
    <x v="6"/>
    <n v="16"/>
    <x v="1"/>
    <x v="0"/>
    <n v="1"/>
    <n v="4"/>
    <n v="35"/>
    <n v="5"/>
    <x v="0"/>
  </r>
  <r>
    <n v="155"/>
    <x v="2"/>
    <n v="16"/>
    <x v="0"/>
    <x v="0"/>
    <n v="0"/>
    <n v="2"/>
    <n v="24"/>
    <n v="4"/>
    <x v="0"/>
  </r>
  <r>
    <n v="195"/>
    <x v="4"/>
    <n v="16"/>
    <x v="0"/>
    <x v="0"/>
    <n v="0"/>
    <n v="2"/>
    <n v="24"/>
    <n v="1"/>
    <x v="0"/>
  </r>
  <r>
    <n v="213"/>
    <x v="5"/>
    <n v="16"/>
    <x v="0"/>
    <x v="0"/>
    <n v="0"/>
    <n v="1"/>
    <n v="18"/>
    <n v="2"/>
    <x v="0"/>
  </r>
  <r>
    <n v="223"/>
    <x v="3"/>
    <n v="16"/>
    <x v="0"/>
    <x v="0"/>
    <n v="0"/>
    <n v="1"/>
    <n v="18"/>
    <n v="2"/>
    <x v="0"/>
  </r>
  <r>
    <n v="234"/>
    <x v="4"/>
    <n v="16"/>
    <x v="1"/>
    <x v="0"/>
    <n v="0"/>
    <n v="2"/>
    <n v="24"/>
    <n v="1"/>
    <x v="0"/>
  </r>
  <r>
    <n v="6"/>
    <x v="2"/>
    <n v="17"/>
    <x v="0"/>
    <x v="0"/>
    <n v="0"/>
    <n v="2"/>
    <n v="24"/>
    <n v="4"/>
    <x v="0"/>
  </r>
  <r>
    <n v="11"/>
    <x v="2"/>
    <n v="17"/>
    <x v="0"/>
    <x v="0"/>
    <n v="0"/>
    <n v="2"/>
    <n v="24"/>
    <n v="4"/>
    <x v="0"/>
  </r>
  <r>
    <n v="73"/>
    <x v="4"/>
    <n v="17"/>
    <x v="0"/>
    <x v="0"/>
    <n v="0"/>
    <n v="2"/>
    <n v="24"/>
    <n v="1"/>
    <x v="0"/>
  </r>
  <r>
    <n v="82"/>
    <x v="0"/>
    <n v="17"/>
    <x v="0"/>
    <x v="0"/>
    <n v="0"/>
    <n v="2"/>
    <n v="22"/>
    <n v="2"/>
    <x v="0"/>
  </r>
  <r>
    <n v="88"/>
    <x v="0"/>
    <n v="17"/>
    <x v="0"/>
    <x v="0"/>
    <n v="0"/>
    <n v="2"/>
    <n v="22"/>
    <n v="2"/>
    <x v="0"/>
  </r>
  <r>
    <n v="186"/>
    <x v="2"/>
    <n v="17"/>
    <x v="0"/>
    <x v="0"/>
    <n v="0"/>
    <n v="2"/>
    <n v="24"/>
    <n v="4"/>
    <x v="0"/>
  </r>
  <r>
    <n v="219"/>
    <x v="4"/>
    <n v="17"/>
    <x v="0"/>
    <x v="0"/>
    <n v="0"/>
    <n v="2"/>
    <n v="24"/>
    <n v="1"/>
    <x v="0"/>
  </r>
  <r>
    <n v="220"/>
    <x v="1"/>
    <n v="17"/>
    <x v="0"/>
    <x v="0"/>
    <n v="0"/>
    <n v="1"/>
    <n v="20"/>
    <n v="2"/>
    <x v="0"/>
  </r>
  <r>
    <n v="221"/>
    <x v="4"/>
    <n v="17"/>
    <x v="0"/>
    <x v="0"/>
    <n v="0"/>
    <n v="2"/>
    <n v="24"/>
    <n v="1"/>
    <x v="0"/>
  </r>
  <r>
    <n v="272"/>
    <x v="0"/>
    <n v="17"/>
    <x v="0"/>
    <x v="0"/>
    <n v="0"/>
    <n v="2"/>
    <n v="22"/>
    <n v="2"/>
    <x v="0"/>
  </r>
  <r>
    <n v="37"/>
    <x v="1"/>
    <n v="18"/>
    <x v="0"/>
    <x v="0"/>
    <n v="0"/>
    <n v="1"/>
    <n v="20"/>
    <n v="2"/>
    <x v="0"/>
  </r>
  <r>
    <n v="47"/>
    <x v="5"/>
    <n v="18"/>
    <x v="0"/>
    <x v="0"/>
    <n v="0"/>
    <n v="1"/>
    <n v="18"/>
    <n v="2"/>
    <x v="0"/>
  </r>
  <r>
    <n v="55"/>
    <x v="3"/>
    <n v="18"/>
    <x v="0"/>
    <x v="0"/>
    <n v="0"/>
    <n v="1"/>
    <n v="18"/>
    <n v="2"/>
    <x v="0"/>
  </r>
  <r>
    <n v="65"/>
    <x v="1"/>
    <n v="18"/>
    <x v="0"/>
    <x v="0"/>
    <n v="0"/>
    <n v="1"/>
    <n v="20"/>
    <n v="2"/>
    <x v="0"/>
  </r>
  <r>
    <n v="99"/>
    <x v="5"/>
    <n v="18"/>
    <x v="0"/>
    <x v="0"/>
    <n v="0"/>
    <n v="1"/>
    <n v="18"/>
    <n v="2"/>
    <x v="0"/>
  </r>
  <r>
    <n v="109"/>
    <x v="4"/>
    <n v="18"/>
    <x v="0"/>
    <x v="0"/>
    <n v="0"/>
    <n v="2"/>
    <n v="24"/>
    <n v="1"/>
    <x v="0"/>
  </r>
  <r>
    <n v="134"/>
    <x v="5"/>
    <n v="18"/>
    <x v="0"/>
    <x v="0"/>
    <n v="0"/>
    <n v="1"/>
    <n v="18"/>
    <n v="2"/>
    <x v="0"/>
  </r>
  <r>
    <n v="167"/>
    <x v="4"/>
    <n v="18"/>
    <x v="0"/>
    <x v="0"/>
    <n v="0"/>
    <n v="2"/>
    <n v="24"/>
    <n v="1"/>
    <x v="0"/>
  </r>
  <r>
    <n v="202"/>
    <x v="2"/>
    <n v="18"/>
    <x v="1"/>
    <x v="0"/>
    <n v="0"/>
    <n v="2"/>
    <n v="24"/>
    <n v="4"/>
    <x v="0"/>
  </r>
  <r>
    <n v="257"/>
    <x v="5"/>
    <n v="18"/>
    <x v="0"/>
    <x v="0"/>
    <n v="0"/>
    <n v="1"/>
    <n v="18"/>
    <n v="2"/>
    <x v="0"/>
  </r>
  <r>
    <n v="277"/>
    <x v="2"/>
    <n v="18"/>
    <x v="0"/>
    <x v="0"/>
    <n v="0"/>
    <n v="2"/>
    <n v="24"/>
    <n v="4"/>
    <x v="0"/>
  </r>
  <r>
    <n v="281"/>
    <x v="1"/>
    <n v="18"/>
    <x v="0"/>
    <x v="0"/>
    <n v="0"/>
    <n v="1"/>
    <n v="20"/>
    <n v="2"/>
    <x v="0"/>
  </r>
  <r>
    <n v="295"/>
    <x v="1"/>
    <n v="18"/>
    <x v="0"/>
    <x v="0"/>
    <n v="0"/>
    <n v="1"/>
    <n v="20"/>
    <n v="2"/>
    <x v="0"/>
  </r>
  <r>
    <n v="3"/>
    <x v="0"/>
    <n v="19"/>
    <x v="0"/>
    <x v="0"/>
    <n v="0"/>
    <n v="2"/>
    <n v="22"/>
    <n v="2"/>
    <x v="0"/>
  </r>
  <r>
    <n v="5"/>
    <x v="3"/>
    <n v="19"/>
    <x v="0"/>
    <x v="0"/>
    <n v="0"/>
    <n v="1"/>
    <n v="18"/>
    <n v="2"/>
    <x v="0"/>
  </r>
  <r>
    <n v="75"/>
    <x v="4"/>
    <n v="19"/>
    <x v="0"/>
    <x v="1"/>
    <n v="0"/>
    <n v="2"/>
    <n v="24"/>
    <n v="1"/>
    <x v="0"/>
  </r>
  <r>
    <n v="97"/>
    <x v="0"/>
    <n v="19"/>
    <x v="0"/>
    <x v="0"/>
    <n v="0"/>
    <n v="2"/>
    <n v="22"/>
    <n v="2"/>
    <x v="0"/>
  </r>
  <r>
    <n v="105"/>
    <x v="2"/>
    <n v="19"/>
    <x v="0"/>
    <x v="0"/>
    <n v="0"/>
    <n v="2"/>
    <n v="24"/>
    <n v="4"/>
    <x v="0"/>
  </r>
  <r>
    <n v="127"/>
    <x v="0"/>
    <n v="19"/>
    <x v="0"/>
    <x v="0"/>
    <n v="0"/>
    <n v="2"/>
    <n v="22"/>
    <n v="2"/>
    <x v="0"/>
  </r>
  <r>
    <n v="133"/>
    <x v="5"/>
    <n v="19"/>
    <x v="0"/>
    <x v="0"/>
    <n v="0"/>
    <n v="1"/>
    <n v="18"/>
    <n v="2"/>
    <x v="0"/>
  </r>
  <r>
    <n v="138"/>
    <x v="4"/>
    <n v="19"/>
    <x v="0"/>
    <x v="0"/>
    <n v="0"/>
    <n v="2"/>
    <n v="24"/>
    <n v="1"/>
    <x v="0"/>
  </r>
  <r>
    <n v="177"/>
    <x v="4"/>
    <n v="19"/>
    <x v="0"/>
    <x v="0"/>
    <n v="0"/>
    <n v="2"/>
    <n v="24"/>
    <n v="1"/>
    <x v="0"/>
  </r>
  <r>
    <n v="188"/>
    <x v="3"/>
    <n v="19"/>
    <x v="0"/>
    <x v="0"/>
    <n v="0"/>
    <n v="1"/>
    <n v="18"/>
    <n v="2"/>
    <x v="0"/>
  </r>
  <r>
    <n v="237"/>
    <x v="3"/>
    <n v="19"/>
    <x v="0"/>
    <x v="0"/>
    <n v="0"/>
    <n v="1"/>
    <n v="18"/>
    <n v="2"/>
    <x v="0"/>
  </r>
  <r>
    <n v="241"/>
    <x v="3"/>
    <n v="19"/>
    <x v="0"/>
    <x v="0"/>
    <n v="0"/>
    <n v="1"/>
    <n v="18"/>
    <n v="2"/>
    <x v="0"/>
  </r>
  <r>
    <n v="265"/>
    <x v="4"/>
    <n v="19"/>
    <x v="0"/>
    <x v="0"/>
    <n v="0"/>
    <n v="2"/>
    <n v="24"/>
    <n v="1"/>
    <x v="0"/>
  </r>
  <r>
    <n v="271"/>
    <x v="4"/>
    <n v="19"/>
    <x v="0"/>
    <x v="0"/>
    <n v="0"/>
    <n v="2"/>
    <n v="24"/>
    <n v="1"/>
    <x v="0"/>
  </r>
  <r>
    <n v="283"/>
    <x v="4"/>
    <n v="19"/>
    <x v="0"/>
    <x v="0"/>
    <n v="0"/>
    <n v="2"/>
    <n v="24"/>
    <n v="1"/>
    <x v="0"/>
  </r>
  <r>
    <n v="285"/>
    <x v="1"/>
    <n v="19"/>
    <x v="0"/>
    <x v="0"/>
    <n v="0"/>
    <n v="1"/>
    <n v="20"/>
    <n v="2"/>
    <x v="0"/>
  </r>
  <r>
    <n v="289"/>
    <x v="2"/>
    <n v="19"/>
    <x v="0"/>
    <x v="0"/>
    <n v="0"/>
    <n v="2"/>
    <n v="24"/>
    <n v="4"/>
    <x v="0"/>
  </r>
  <r>
    <n v="36"/>
    <x v="3"/>
    <n v="20"/>
    <x v="0"/>
    <x v="0"/>
    <n v="0"/>
    <n v="1"/>
    <n v="18"/>
    <n v="2"/>
    <x v="0"/>
  </r>
  <r>
    <n v="44"/>
    <x v="7"/>
    <n v="20"/>
    <x v="2"/>
    <x v="0"/>
    <n v="1"/>
    <n v="4"/>
    <n v="35"/>
    <n v="5"/>
    <x v="0"/>
  </r>
  <r>
    <n v="57"/>
    <x v="4"/>
    <n v="20"/>
    <x v="0"/>
    <x v="0"/>
    <n v="0"/>
    <n v="2"/>
    <n v="24"/>
    <n v="1"/>
    <x v="0"/>
  </r>
  <r>
    <n v="68"/>
    <x v="2"/>
    <n v="20"/>
    <x v="0"/>
    <x v="0"/>
    <n v="0"/>
    <n v="2"/>
    <n v="24"/>
    <n v="4"/>
    <x v="0"/>
  </r>
  <r>
    <n v="96"/>
    <x v="3"/>
    <n v="20"/>
    <x v="0"/>
    <x v="0"/>
    <n v="0"/>
    <n v="1"/>
    <n v="18"/>
    <n v="2"/>
    <x v="0"/>
  </r>
  <r>
    <n v="110"/>
    <x v="0"/>
    <n v="20"/>
    <x v="0"/>
    <x v="0"/>
    <n v="0"/>
    <n v="2"/>
    <n v="22"/>
    <n v="2"/>
    <x v="0"/>
  </r>
  <r>
    <n v="112"/>
    <x v="5"/>
    <n v="20"/>
    <x v="0"/>
    <x v="0"/>
    <n v="0"/>
    <n v="1"/>
    <n v="18"/>
    <n v="2"/>
    <x v="0"/>
  </r>
  <r>
    <n v="116"/>
    <x v="1"/>
    <n v="20"/>
    <x v="0"/>
    <x v="0"/>
    <n v="0"/>
    <n v="1"/>
    <n v="20"/>
    <n v="2"/>
    <x v="0"/>
  </r>
  <r>
    <n v="119"/>
    <x v="5"/>
    <n v="20"/>
    <x v="0"/>
    <x v="0"/>
    <n v="0"/>
    <n v="1"/>
    <n v="18"/>
    <n v="2"/>
    <x v="0"/>
  </r>
  <r>
    <n v="120"/>
    <x v="2"/>
    <n v="20"/>
    <x v="0"/>
    <x v="0"/>
    <n v="0"/>
    <n v="2"/>
    <n v="24"/>
    <n v="4"/>
    <x v="0"/>
  </r>
  <r>
    <n v="128"/>
    <x v="3"/>
    <n v="20"/>
    <x v="0"/>
    <x v="0"/>
    <n v="0"/>
    <n v="1"/>
    <n v="18"/>
    <n v="2"/>
    <x v="0"/>
  </r>
  <r>
    <n v="162"/>
    <x v="2"/>
    <n v="20"/>
    <x v="0"/>
    <x v="0"/>
    <n v="0"/>
    <n v="2"/>
    <n v="24"/>
    <n v="4"/>
    <x v="0"/>
  </r>
  <r>
    <n v="215"/>
    <x v="0"/>
    <n v="20"/>
    <x v="0"/>
    <x v="0"/>
    <n v="0"/>
    <n v="2"/>
    <n v="22"/>
    <n v="2"/>
    <x v="0"/>
  </r>
  <r>
    <n v="216"/>
    <x v="7"/>
    <n v="20"/>
    <x v="1"/>
    <x v="0"/>
    <n v="1"/>
    <n v="4"/>
    <n v="35"/>
    <n v="5"/>
    <x v="0"/>
  </r>
  <r>
    <n v="249"/>
    <x v="2"/>
    <n v="20"/>
    <x v="0"/>
    <x v="0"/>
    <n v="0"/>
    <n v="2"/>
    <n v="24"/>
    <n v="4"/>
    <x v="0"/>
  </r>
  <r>
    <n v="268"/>
    <x v="0"/>
    <n v="20"/>
    <x v="0"/>
    <x v="0"/>
    <n v="0"/>
    <n v="2"/>
    <n v="22"/>
    <n v="2"/>
    <x v="0"/>
  </r>
  <r>
    <n v="282"/>
    <x v="5"/>
    <n v="20"/>
    <x v="0"/>
    <x v="0"/>
    <n v="0"/>
    <n v="1"/>
    <n v="18"/>
    <n v="2"/>
    <x v="0"/>
  </r>
  <r>
    <n v="288"/>
    <x v="2"/>
    <n v="20"/>
    <x v="0"/>
    <x v="0"/>
    <n v="0"/>
    <n v="2"/>
    <n v="24"/>
    <n v="4"/>
    <x v="0"/>
  </r>
  <r>
    <n v="12"/>
    <x v="4"/>
    <n v="21"/>
    <x v="0"/>
    <x v="0"/>
    <n v="0"/>
    <n v="2"/>
    <n v="24"/>
    <n v="1"/>
    <x v="0"/>
  </r>
  <r>
    <n v="19"/>
    <x v="2"/>
    <n v="21"/>
    <x v="0"/>
    <x v="1"/>
    <n v="0"/>
    <n v="2"/>
    <n v="24"/>
    <n v="4"/>
    <x v="0"/>
  </r>
  <r>
    <n v="23"/>
    <x v="0"/>
    <n v="21"/>
    <x v="0"/>
    <x v="0"/>
    <n v="0"/>
    <n v="2"/>
    <n v="22"/>
    <n v="2"/>
    <x v="0"/>
  </r>
  <r>
    <n v="30"/>
    <x v="2"/>
    <n v="21"/>
    <x v="0"/>
    <x v="0"/>
    <n v="0"/>
    <n v="2"/>
    <n v="24"/>
    <n v="4"/>
    <x v="0"/>
  </r>
  <r>
    <n v="41"/>
    <x v="4"/>
    <n v="21"/>
    <x v="0"/>
    <x v="0"/>
    <n v="0"/>
    <n v="2"/>
    <n v="24"/>
    <n v="1"/>
    <x v="0"/>
  </r>
  <r>
    <n v="49"/>
    <x v="2"/>
    <n v="21"/>
    <x v="0"/>
    <x v="0"/>
    <n v="0"/>
    <n v="2"/>
    <n v="24"/>
    <n v="4"/>
    <x v="0"/>
  </r>
  <r>
    <n v="94"/>
    <x v="5"/>
    <n v="21"/>
    <x v="0"/>
    <x v="0"/>
    <n v="0"/>
    <n v="1"/>
    <n v="18"/>
    <n v="2"/>
    <x v="0"/>
  </r>
  <r>
    <n v="106"/>
    <x v="0"/>
    <n v="21"/>
    <x v="0"/>
    <x v="0"/>
    <n v="0"/>
    <n v="2"/>
    <n v="22"/>
    <n v="2"/>
    <x v="0"/>
  </r>
  <r>
    <n v="146"/>
    <x v="4"/>
    <n v="21"/>
    <x v="0"/>
    <x v="0"/>
    <n v="0"/>
    <n v="2"/>
    <n v="24"/>
    <n v="1"/>
    <x v="0"/>
  </r>
  <r>
    <n v="147"/>
    <x v="0"/>
    <n v="21"/>
    <x v="0"/>
    <x v="0"/>
    <n v="0"/>
    <n v="2"/>
    <n v="22"/>
    <n v="2"/>
    <x v="0"/>
  </r>
  <r>
    <n v="190"/>
    <x v="3"/>
    <n v="21"/>
    <x v="0"/>
    <x v="0"/>
    <n v="0"/>
    <n v="1"/>
    <n v="18"/>
    <n v="2"/>
    <x v="0"/>
  </r>
  <r>
    <n v="226"/>
    <x v="3"/>
    <n v="21"/>
    <x v="0"/>
    <x v="0"/>
    <n v="0"/>
    <n v="1"/>
    <n v="18"/>
    <n v="2"/>
    <x v="0"/>
  </r>
  <r>
    <n v="227"/>
    <x v="3"/>
    <n v="21"/>
    <x v="0"/>
    <x v="0"/>
    <n v="0"/>
    <n v="1"/>
    <n v="18"/>
    <n v="2"/>
    <x v="0"/>
  </r>
  <r>
    <n v="229"/>
    <x v="1"/>
    <n v="21"/>
    <x v="0"/>
    <x v="1"/>
    <n v="0"/>
    <n v="1"/>
    <n v="20"/>
    <n v="2"/>
    <x v="0"/>
  </r>
  <r>
    <n v="233"/>
    <x v="0"/>
    <n v="21"/>
    <x v="0"/>
    <x v="0"/>
    <n v="0"/>
    <n v="2"/>
    <n v="22"/>
    <n v="2"/>
    <x v="0"/>
  </r>
  <r>
    <n v="251"/>
    <x v="4"/>
    <n v="21"/>
    <x v="0"/>
    <x v="0"/>
    <n v="0"/>
    <n v="2"/>
    <n v="24"/>
    <n v="1"/>
    <x v="0"/>
  </r>
  <r>
    <n v="300"/>
    <x v="3"/>
    <n v="21"/>
    <x v="0"/>
    <x v="0"/>
    <n v="0"/>
    <n v="1"/>
    <n v="18"/>
    <n v="2"/>
    <x v="0"/>
  </r>
  <r>
    <n v="27"/>
    <x v="5"/>
    <n v="22"/>
    <x v="0"/>
    <x v="0"/>
    <n v="0"/>
    <n v="1"/>
    <n v="18"/>
    <n v="2"/>
    <x v="0"/>
  </r>
  <r>
    <n v="29"/>
    <x v="0"/>
    <n v="22"/>
    <x v="0"/>
    <x v="0"/>
    <n v="0"/>
    <n v="2"/>
    <n v="22"/>
    <n v="2"/>
    <x v="0"/>
  </r>
  <r>
    <n v="33"/>
    <x v="1"/>
    <n v="22"/>
    <x v="0"/>
    <x v="0"/>
    <n v="0"/>
    <n v="1"/>
    <n v="20"/>
    <n v="2"/>
    <x v="0"/>
  </r>
  <r>
    <n v="69"/>
    <x v="1"/>
    <n v="22"/>
    <x v="0"/>
    <x v="0"/>
    <n v="0"/>
    <n v="1"/>
    <n v="20"/>
    <n v="2"/>
    <x v="0"/>
  </r>
  <r>
    <n v="126"/>
    <x v="0"/>
    <n v="22"/>
    <x v="0"/>
    <x v="0"/>
    <n v="0"/>
    <n v="2"/>
    <n v="22"/>
    <n v="2"/>
    <x v="0"/>
  </r>
  <r>
    <n v="149"/>
    <x v="0"/>
    <n v="22"/>
    <x v="0"/>
    <x v="0"/>
    <n v="0"/>
    <n v="2"/>
    <n v="22"/>
    <n v="2"/>
    <x v="0"/>
  </r>
  <r>
    <n v="154"/>
    <x v="4"/>
    <n v="22"/>
    <x v="0"/>
    <x v="0"/>
    <n v="0"/>
    <n v="2"/>
    <n v="24"/>
    <n v="1"/>
    <x v="0"/>
  </r>
  <r>
    <n v="165"/>
    <x v="1"/>
    <n v="22"/>
    <x v="0"/>
    <x v="1"/>
    <n v="0"/>
    <n v="1"/>
    <n v="20"/>
    <n v="2"/>
    <x v="0"/>
  </r>
  <r>
    <n v="210"/>
    <x v="3"/>
    <n v="22"/>
    <x v="0"/>
    <x v="0"/>
    <n v="0"/>
    <n v="1"/>
    <n v="18"/>
    <n v="2"/>
    <x v="0"/>
  </r>
  <r>
    <n v="264"/>
    <x v="5"/>
    <n v="22"/>
    <x v="0"/>
    <x v="0"/>
    <n v="0"/>
    <n v="1"/>
    <n v="18"/>
    <n v="2"/>
    <x v="0"/>
  </r>
  <r>
    <n v="1"/>
    <x v="1"/>
    <n v="23"/>
    <x v="0"/>
    <x v="0"/>
    <n v="0"/>
    <n v="1"/>
    <n v="20"/>
    <n v="2"/>
    <x v="0"/>
  </r>
  <r>
    <n v="118"/>
    <x v="2"/>
    <n v="23"/>
    <x v="0"/>
    <x v="0"/>
    <n v="0"/>
    <n v="2"/>
    <n v="24"/>
    <n v="4"/>
    <x v="0"/>
  </r>
  <r>
    <n v="164"/>
    <x v="2"/>
    <n v="23"/>
    <x v="0"/>
    <x v="0"/>
    <n v="0"/>
    <n v="2"/>
    <n v="24"/>
    <n v="4"/>
    <x v="0"/>
  </r>
  <r>
    <n v="169"/>
    <x v="2"/>
    <n v="23"/>
    <x v="0"/>
    <x v="0"/>
    <n v="0"/>
    <n v="2"/>
    <n v="24"/>
    <n v="4"/>
    <x v="0"/>
  </r>
  <r>
    <n v="222"/>
    <x v="3"/>
    <n v="23"/>
    <x v="0"/>
    <x v="0"/>
    <n v="0"/>
    <n v="1"/>
    <n v="18"/>
    <n v="2"/>
    <x v="0"/>
  </r>
  <r>
    <n v="236"/>
    <x v="5"/>
    <n v="23"/>
    <x v="0"/>
    <x v="0"/>
    <n v="0"/>
    <n v="1"/>
    <n v="18"/>
    <n v="2"/>
    <x v="0"/>
  </r>
  <r>
    <n v="261"/>
    <x v="1"/>
    <n v="23"/>
    <x v="0"/>
    <x v="0"/>
    <n v="0"/>
    <n v="1"/>
    <n v="20"/>
    <n v="2"/>
    <x v="0"/>
  </r>
  <r>
    <n v="296"/>
    <x v="0"/>
    <n v="23"/>
    <x v="0"/>
    <x v="0"/>
    <n v="0"/>
    <n v="2"/>
    <n v="22"/>
    <n v="2"/>
    <x v="0"/>
  </r>
  <r>
    <n v="26"/>
    <x v="3"/>
    <n v="24"/>
    <x v="0"/>
    <x v="0"/>
    <n v="0"/>
    <n v="1"/>
    <n v="18"/>
    <n v="2"/>
    <x v="0"/>
  </r>
  <r>
    <n v="34"/>
    <x v="4"/>
    <n v="24"/>
    <x v="0"/>
    <x v="1"/>
    <n v="0"/>
    <n v="2"/>
    <n v="24"/>
    <n v="1"/>
    <x v="0"/>
  </r>
  <r>
    <n v="38"/>
    <x v="2"/>
    <n v="24"/>
    <x v="0"/>
    <x v="1"/>
    <n v="0"/>
    <n v="2"/>
    <n v="24"/>
    <n v="4"/>
    <x v="0"/>
  </r>
  <r>
    <n v="45"/>
    <x v="3"/>
    <n v="24"/>
    <x v="0"/>
    <x v="0"/>
    <n v="0"/>
    <n v="1"/>
    <n v="18"/>
    <n v="2"/>
    <x v="0"/>
  </r>
  <r>
    <n v="67"/>
    <x v="6"/>
    <n v="24"/>
    <x v="1"/>
    <x v="0"/>
    <n v="1"/>
    <n v="4"/>
    <n v="35"/>
    <n v="5"/>
    <x v="0"/>
  </r>
  <r>
    <n v="83"/>
    <x v="4"/>
    <n v="24"/>
    <x v="0"/>
    <x v="0"/>
    <n v="0"/>
    <n v="2"/>
    <n v="24"/>
    <n v="1"/>
    <x v="0"/>
  </r>
  <r>
    <n v="87"/>
    <x v="4"/>
    <n v="24"/>
    <x v="0"/>
    <x v="0"/>
    <n v="0"/>
    <n v="2"/>
    <n v="24"/>
    <n v="1"/>
    <x v="0"/>
  </r>
  <r>
    <n v="141"/>
    <x v="4"/>
    <n v="24"/>
    <x v="0"/>
    <x v="1"/>
    <n v="0"/>
    <n v="2"/>
    <n v="24"/>
    <n v="1"/>
    <x v="0"/>
  </r>
  <r>
    <n v="197"/>
    <x v="3"/>
    <n v="24"/>
    <x v="0"/>
    <x v="0"/>
    <n v="0"/>
    <n v="1"/>
    <n v="18"/>
    <n v="2"/>
    <x v="0"/>
  </r>
  <r>
    <n v="206"/>
    <x v="2"/>
    <n v="24"/>
    <x v="0"/>
    <x v="1"/>
    <n v="0"/>
    <n v="2"/>
    <n v="24"/>
    <n v="4"/>
    <x v="0"/>
  </r>
  <r>
    <n v="209"/>
    <x v="5"/>
    <n v="24"/>
    <x v="1"/>
    <x v="0"/>
    <n v="0"/>
    <n v="1"/>
    <n v="18"/>
    <n v="2"/>
    <x v="0"/>
  </r>
  <r>
    <n v="293"/>
    <x v="5"/>
    <n v="24"/>
    <x v="0"/>
    <x v="0"/>
    <n v="0"/>
    <n v="1"/>
    <n v="18"/>
    <n v="2"/>
    <x v="0"/>
  </r>
  <r>
    <n v="294"/>
    <x v="4"/>
    <n v="24"/>
    <x v="0"/>
    <x v="0"/>
    <n v="0"/>
    <n v="2"/>
    <n v="24"/>
    <n v="1"/>
    <x v="0"/>
  </r>
  <r>
    <n v="252"/>
    <x v="5"/>
    <n v="25"/>
    <x v="0"/>
    <x v="0"/>
    <n v="0"/>
    <n v="1"/>
    <n v="18"/>
    <n v="2"/>
    <x v="0"/>
  </r>
  <r>
    <n v="63"/>
    <x v="3"/>
    <n v="26"/>
    <x v="0"/>
    <x v="0"/>
    <n v="0"/>
    <n v="1"/>
    <n v="18"/>
    <n v="2"/>
    <x v="1"/>
  </r>
  <r>
    <n v="238"/>
    <x v="1"/>
    <n v="26"/>
    <x v="0"/>
    <x v="0"/>
    <n v="0"/>
    <n v="1"/>
    <n v="20"/>
    <n v="2"/>
    <x v="1"/>
  </r>
  <r>
    <n v="247"/>
    <x v="1"/>
    <n v="26"/>
    <x v="0"/>
    <x v="0"/>
    <n v="0"/>
    <n v="1"/>
    <n v="20"/>
    <n v="2"/>
    <x v="1"/>
  </r>
  <r>
    <n v="242"/>
    <x v="2"/>
    <n v="27"/>
    <x v="1"/>
    <x v="0"/>
    <n v="0"/>
    <n v="2"/>
    <n v="24"/>
    <n v="4"/>
    <x v="1"/>
  </r>
  <r>
    <n v="279"/>
    <x v="7"/>
    <n v="27"/>
    <x v="1"/>
    <x v="0"/>
    <n v="1"/>
    <n v="4"/>
    <n v="35"/>
    <n v="5"/>
    <x v="1"/>
  </r>
  <r>
    <n v="84"/>
    <x v="0"/>
    <n v="28"/>
    <x v="0"/>
    <x v="0"/>
    <n v="0"/>
    <n v="2"/>
    <n v="22"/>
    <n v="2"/>
    <x v="1"/>
  </r>
  <r>
    <n v="208"/>
    <x v="4"/>
    <n v="28"/>
    <x v="1"/>
    <x v="0"/>
    <n v="0"/>
    <n v="2"/>
    <n v="24"/>
    <n v="1"/>
    <x v="1"/>
  </r>
  <r>
    <n v="244"/>
    <x v="8"/>
    <n v="28"/>
    <x v="1"/>
    <x v="0"/>
    <n v="1"/>
    <n v="4"/>
    <n v="35"/>
    <n v="4"/>
    <x v="1"/>
  </r>
  <r>
    <n v="243"/>
    <x v="3"/>
    <n v="29"/>
    <x v="1"/>
    <x v="0"/>
    <n v="0"/>
    <n v="1"/>
    <n v="18"/>
    <n v="2"/>
    <x v="1"/>
  </r>
  <r>
    <n v="4"/>
    <x v="4"/>
    <n v="30"/>
    <x v="1"/>
    <x v="0"/>
    <n v="0"/>
    <n v="2"/>
    <n v="24"/>
    <n v="1"/>
    <x v="1"/>
  </r>
  <r>
    <n v="31"/>
    <x v="4"/>
    <n v="30"/>
    <x v="1"/>
    <x v="0"/>
    <n v="0"/>
    <n v="2"/>
    <n v="24"/>
    <n v="1"/>
    <x v="1"/>
  </r>
  <r>
    <n v="50"/>
    <x v="5"/>
    <n v="30"/>
    <x v="1"/>
    <x v="0"/>
    <n v="0"/>
    <n v="1"/>
    <n v="18"/>
    <n v="2"/>
    <x v="1"/>
  </r>
  <r>
    <n v="59"/>
    <x v="1"/>
    <n v="31"/>
    <x v="1"/>
    <x v="0"/>
    <n v="0"/>
    <n v="1"/>
    <n v="20"/>
    <n v="2"/>
    <x v="1"/>
  </r>
  <r>
    <n v="103"/>
    <x v="2"/>
    <n v="31"/>
    <x v="1"/>
    <x v="0"/>
    <n v="0"/>
    <n v="2"/>
    <n v="24"/>
    <n v="4"/>
    <x v="1"/>
  </r>
  <r>
    <n v="43"/>
    <x v="0"/>
    <n v="32"/>
    <x v="1"/>
    <x v="0"/>
    <n v="0"/>
    <n v="2"/>
    <n v="22"/>
    <n v="2"/>
    <x v="1"/>
  </r>
  <r>
    <n v="100"/>
    <x v="8"/>
    <n v="32"/>
    <x v="1"/>
    <x v="0"/>
    <n v="1"/>
    <n v="4"/>
    <n v="35"/>
    <n v="4"/>
    <x v="1"/>
  </r>
  <r>
    <n v="8"/>
    <x v="0"/>
    <n v="33"/>
    <x v="1"/>
    <x v="0"/>
    <n v="0"/>
    <n v="2"/>
    <n v="22"/>
    <n v="2"/>
    <x v="1"/>
  </r>
  <r>
    <n v="95"/>
    <x v="7"/>
    <n v="34"/>
    <x v="1"/>
    <x v="0"/>
    <n v="1"/>
    <n v="4"/>
    <n v="35"/>
    <n v="5"/>
    <x v="1"/>
  </r>
  <r>
    <n v="153"/>
    <x v="6"/>
    <n v="34"/>
    <x v="1"/>
    <x v="0"/>
    <n v="1"/>
    <n v="4"/>
    <n v="35"/>
    <n v="5"/>
    <x v="1"/>
  </r>
  <r>
    <n v="159"/>
    <x v="6"/>
    <n v="34"/>
    <x v="1"/>
    <x v="0"/>
    <n v="1"/>
    <n v="4"/>
    <n v="35"/>
    <n v="5"/>
    <x v="1"/>
  </r>
  <r>
    <n v="16"/>
    <x v="3"/>
    <n v="35"/>
    <x v="1"/>
    <x v="0"/>
    <n v="0"/>
    <n v="1"/>
    <n v="18"/>
    <n v="2"/>
    <x v="1"/>
  </r>
  <r>
    <n v="123"/>
    <x v="7"/>
    <n v="35"/>
    <x v="1"/>
    <x v="0"/>
    <n v="1"/>
    <n v="4"/>
    <n v="35"/>
    <n v="5"/>
    <x v="1"/>
  </r>
  <r>
    <n v="183"/>
    <x v="2"/>
    <n v="35"/>
    <x v="1"/>
    <x v="0"/>
    <n v="0"/>
    <n v="2"/>
    <n v="24"/>
    <n v="4"/>
    <x v="1"/>
  </r>
  <r>
    <n v="54"/>
    <x v="2"/>
    <n v="36"/>
    <x v="1"/>
    <x v="0"/>
    <n v="0"/>
    <n v="2"/>
    <n v="24"/>
    <n v="4"/>
    <x v="1"/>
  </r>
  <r>
    <n v="200"/>
    <x v="5"/>
    <n v="36"/>
    <x v="1"/>
    <x v="0"/>
    <n v="0"/>
    <n v="1"/>
    <n v="18"/>
    <n v="2"/>
    <x v="1"/>
  </r>
  <r>
    <n v="92"/>
    <x v="7"/>
    <n v="37"/>
    <x v="1"/>
    <x v="0"/>
    <n v="1"/>
    <n v="4"/>
    <n v="35"/>
    <n v="5"/>
    <x v="1"/>
  </r>
  <r>
    <n v="218"/>
    <x v="8"/>
    <n v="37"/>
    <x v="2"/>
    <x v="0"/>
    <n v="1"/>
    <n v="4"/>
    <n v="35"/>
    <n v="4"/>
    <x v="1"/>
  </r>
  <r>
    <n v="246"/>
    <x v="7"/>
    <n v="37"/>
    <x v="1"/>
    <x v="0"/>
    <n v="1"/>
    <n v="4"/>
    <n v="35"/>
    <n v="5"/>
    <x v="1"/>
  </r>
  <r>
    <n v="260"/>
    <x v="4"/>
    <n v="37"/>
    <x v="1"/>
    <x v="0"/>
    <n v="0"/>
    <n v="2"/>
    <n v="24"/>
    <n v="1"/>
    <x v="1"/>
  </r>
  <r>
    <n v="274"/>
    <x v="2"/>
    <n v="37"/>
    <x v="1"/>
    <x v="0"/>
    <n v="0"/>
    <n v="2"/>
    <n v="24"/>
    <n v="4"/>
    <x v="1"/>
  </r>
  <r>
    <n v="86"/>
    <x v="5"/>
    <n v="39"/>
    <x v="1"/>
    <x v="0"/>
    <n v="0"/>
    <n v="1"/>
    <n v="18"/>
    <n v="2"/>
    <x v="1"/>
  </r>
  <r>
    <n v="161"/>
    <x v="8"/>
    <n v="39"/>
    <x v="1"/>
    <x v="0"/>
    <n v="1"/>
    <n v="4"/>
    <n v="35"/>
    <n v="4"/>
    <x v="1"/>
  </r>
  <r>
    <n v="172"/>
    <x v="8"/>
    <n v="39"/>
    <x v="1"/>
    <x v="0"/>
    <n v="1"/>
    <n v="4"/>
    <n v="35"/>
    <n v="4"/>
    <x v="1"/>
  </r>
  <r>
    <n v="196"/>
    <x v="4"/>
    <n v="39"/>
    <x v="1"/>
    <x v="0"/>
    <n v="0"/>
    <n v="2"/>
    <n v="24"/>
    <n v="1"/>
    <x v="1"/>
  </r>
  <r>
    <n v="211"/>
    <x v="1"/>
    <n v="39"/>
    <x v="1"/>
    <x v="0"/>
    <n v="0"/>
    <n v="1"/>
    <n v="20"/>
    <n v="2"/>
    <x v="1"/>
  </r>
  <r>
    <n v="255"/>
    <x v="3"/>
    <n v="39"/>
    <x v="1"/>
    <x v="0"/>
    <n v="0"/>
    <n v="1"/>
    <n v="18"/>
    <n v="2"/>
    <x v="1"/>
  </r>
  <r>
    <n v="70"/>
    <x v="8"/>
    <n v="40"/>
    <x v="1"/>
    <x v="0"/>
    <n v="1"/>
    <n v="4"/>
    <n v="35"/>
    <n v="4"/>
    <x v="1"/>
  </r>
  <r>
    <n v="181"/>
    <x v="2"/>
    <n v="40"/>
    <x v="1"/>
    <x v="0"/>
    <n v="0"/>
    <n v="2"/>
    <n v="24"/>
    <n v="4"/>
    <x v="1"/>
  </r>
  <r>
    <n v="258"/>
    <x v="5"/>
    <n v="40"/>
    <x v="1"/>
    <x v="0"/>
    <n v="0"/>
    <n v="1"/>
    <n v="18"/>
    <n v="2"/>
    <x v="1"/>
  </r>
  <r>
    <n v="231"/>
    <x v="3"/>
    <n v="41"/>
    <x v="1"/>
    <x v="0"/>
    <n v="0"/>
    <n v="1"/>
    <n v="18"/>
    <n v="2"/>
    <x v="1"/>
  </r>
  <r>
    <n v="262"/>
    <x v="4"/>
    <n v="41"/>
    <x v="1"/>
    <x v="0"/>
    <n v="0"/>
    <n v="2"/>
    <n v="24"/>
    <n v="1"/>
    <x v="1"/>
  </r>
  <r>
    <n v="13"/>
    <x v="8"/>
    <n v="42"/>
    <x v="1"/>
    <x v="0"/>
    <n v="1"/>
    <n v="4"/>
    <n v="35"/>
    <n v="4"/>
    <x v="1"/>
  </r>
  <r>
    <n v="266"/>
    <x v="4"/>
    <n v="42"/>
    <x v="1"/>
    <x v="0"/>
    <n v="0"/>
    <n v="2"/>
    <n v="24"/>
    <n v="1"/>
    <x v="1"/>
  </r>
  <r>
    <n v="2"/>
    <x v="7"/>
    <n v="43"/>
    <x v="1"/>
    <x v="0"/>
    <n v="1"/>
    <n v="4"/>
    <n v="35"/>
    <n v="5"/>
    <x v="1"/>
  </r>
  <r>
    <n v="20"/>
    <x v="5"/>
    <n v="43"/>
    <x v="1"/>
    <x v="0"/>
    <n v="0"/>
    <n v="1"/>
    <n v="18"/>
    <n v="2"/>
    <x v="1"/>
  </r>
  <r>
    <n v="28"/>
    <x v="5"/>
    <n v="43"/>
    <x v="1"/>
    <x v="0"/>
    <n v="0"/>
    <n v="1"/>
    <n v="18"/>
    <n v="2"/>
    <x v="1"/>
  </r>
  <r>
    <n v="239"/>
    <x v="5"/>
    <n v="43"/>
    <x v="1"/>
    <x v="0"/>
    <n v="0"/>
    <n v="1"/>
    <n v="18"/>
    <n v="2"/>
    <x v="1"/>
  </r>
  <r>
    <n v="267"/>
    <x v="8"/>
    <n v="43"/>
    <x v="1"/>
    <x v="0"/>
    <n v="1"/>
    <n v="4"/>
    <n v="35"/>
    <n v="4"/>
    <x v="1"/>
  </r>
  <r>
    <n v="79"/>
    <x v="5"/>
    <n v="44"/>
    <x v="1"/>
    <x v="0"/>
    <n v="0"/>
    <n v="1"/>
    <n v="18"/>
    <n v="2"/>
    <x v="1"/>
  </r>
  <r>
    <n v="48"/>
    <x v="8"/>
    <n v="45"/>
    <x v="1"/>
    <x v="0"/>
    <n v="1"/>
    <n v="4"/>
    <n v="35"/>
    <n v="4"/>
    <x v="1"/>
  </r>
  <r>
    <n v="297"/>
    <x v="7"/>
    <n v="45"/>
    <x v="1"/>
    <x v="0"/>
    <n v="1"/>
    <n v="4"/>
    <n v="35"/>
    <n v="5"/>
    <x v="1"/>
  </r>
  <r>
    <n v="66"/>
    <x v="8"/>
    <n v="46"/>
    <x v="1"/>
    <x v="0"/>
    <n v="1"/>
    <n v="4"/>
    <n v="35"/>
    <n v="4"/>
    <x v="1"/>
  </r>
  <r>
    <n v="77"/>
    <x v="2"/>
    <n v="47"/>
    <x v="1"/>
    <x v="0"/>
    <n v="0"/>
    <n v="2"/>
    <n v="24"/>
    <n v="4"/>
    <x v="1"/>
  </r>
  <r>
    <n v="148"/>
    <x v="8"/>
    <n v="47"/>
    <x v="1"/>
    <x v="0"/>
    <n v="1"/>
    <n v="4"/>
    <n v="35"/>
    <n v="4"/>
    <x v="1"/>
  </r>
  <r>
    <n v="189"/>
    <x v="8"/>
    <n v="47"/>
    <x v="1"/>
    <x v="0"/>
    <n v="1"/>
    <n v="4"/>
    <n v="35"/>
    <n v="4"/>
    <x v="1"/>
  </r>
  <r>
    <n v="18"/>
    <x v="6"/>
    <n v="48"/>
    <x v="2"/>
    <x v="0"/>
    <n v="1"/>
    <n v="4"/>
    <n v="35"/>
    <n v="5"/>
    <x v="1"/>
  </r>
  <r>
    <n v="111"/>
    <x v="0"/>
    <n v="48"/>
    <x v="1"/>
    <x v="0"/>
    <n v="0"/>
    <n v="2"/>
    <n v="22"/>
    <n v="2"/>
    <x v="1"/>
  </r>
  <r>
    <n v="53"/>
    <x v="8"/>
    <n v="50"/>
    <x v="1"/>
    <x v="0"/>
    <n v="1"/>
    <n v="4"/>
    <n v="35"/>
    <n v="4"/>
    <x v="1"/>
  </r>
  <r>
    <n v="121"/>
    <x v="0"/>
    <n v="50"/>
    <x v="1"/>
    <x v="0"/>
    <n v="0"/>
    <n v="2"/>
    <n v="22"/>
    <n v="2"/>
    <x v="1"/>
  </r>
  <r>
    <n v="143"/>
    <x v="7"/>
    <n v="50"/>
    <x v="1"/>
    <x v="0"/>
    <n v="1"/>
    <n v="4"/>
    <n v="35"/>
    <n v="5"/>
    <x v="1"/>
  </r>
  <r>
    <n v="9"/>
    <x v="9"/>
    <n v="53"/>
    <x v="2"/>
    <x v="0"/>
    <n v="1"/>
    <n v="5"/>
    <n v="40"/>
    <n v="3"/>
    <x v="2"/>
  </r>
  <r>
    <n v="151"/>
    <x v="6"/>
    <n v="54"/>
    <x v="1"/>
    <x v="0"/>
    <n v="1"/>
    <n v="4"/>
    <n v="35"/>
    <n v="5"/>
    <x v="2"/>
  </r>
  <r>
    <n v="179"/>
    <x v="8"/>
    <n v="56"/>
    <x v="1"/>
    <x v="0"/>
    <n v="1"/>
    <n v="4"/>
    <n v="35"/>
    <n v="4"/>
    <x v="2"/>
  </r>
  <r>
    <n v="15"/>
    <x v="8"/>
    <n v="61"/>
    <x v="2"/>
    <x v="0"/>
    <n v="1"/>
    <n v="4"/>
    <n v="35"/>
    <n v="4"/>
    <x v="2"/>
  </r>
  <r>
    <n v="124"/>
    <x v="7"/>
    <n v="61"/>
    <x v="2"/>
    <x v="0"/>
    <n v="1"/>
    <n v="4"/>
    <n v="35"/>
    <n v="5"/>
    <x v="2"/>
  </r>
  <r>
    <n v="91"/>
    <x v="7"/>
    <n v="63"/>
    <x v="2"/>
    <x v="0"/>
    <n v="1"/>
    <n v="4"/>
    <n v="35"/>
    <n v="5"/>
    <x v="2"/>
  </r>
  <r>
    <n v="166"/>
    <x v="10"/>
    <n v="68"/>
    <x v="2"/>
    <x v="0"/>
    <n v="1"/>
    <n v="4"/>
    <n v="40"/>
    <n v="5"/>
    <x v="2"/>
  </r>
  <r>
    <n v="191"/>
    <x v="10"/>
    <n v="69"/>
    <x v="2"/>
    <x v="0"/>
    <n v="1"/>
    <n v="4"/>
    <n v="40"/>
    <n v="5"/>
    <x v="2"/>
  </r>
  <r>
    <n v="144"/>
    <x v="8"/>
    <n v="70"/>
    <x v="2"/>
    <x v="0"/>
    <n v="1"/>
    <n v="4"/>
    <n v="35"/>
    <n v="4"/>
    <x v="2"/>
  </r>
  <r>
    <n v="180"/>
    <x v="8"/>
    <n v="70"/>
    <x v="2"/>
    <x v="0"/>
    <n v="1"/>
    <n v="4"/>
    <n v="35"/>
    <n v="4"/>
    <x v="2"/>
  </r>
  <r>
    <n v="201"/>
    <x v="6"/>
    <n v="72"/>
    <x v="2"/>
    <x v="0"/>
    <n v="1"/>
    <n v="4"/>
    <n v="35"/>
    <n v="5"/>
    <x v="2"/>
  </r>
  <r>
    <n v="254"/>
    <x v="7"/>
    <n v="72"/>
    <x v="2"/>
    <x v="0"/>
    <n v="1"/>
    <n v="4"/>
    <n v="35"/>
    <n v="5"/>
    <x v="2"/>
  </r>
  <r>
    <n v="136"/>
    <x v="9"/>
    <n v="73"/>
    <x v="2"/>
    <x v="0"/>
    <n v="1"/>
    <n v="5"/>
    <n v="40"/>
    <n v="3"/>
    <x v="2"/>
  </r>
  <r>
    <n v="62"/>
    <x v="11"/>
    <n v="77"/>
    <x v="2"/>
    <x v="0"/>
    <n v="1"/>
    <n v="4"/>
    <n v="40"/>
    <n v="4"/>
    <x v="3"/>
  </r>
  <r>
    <n v="176"/>
    <x v="9"/>
    <n v="78"/>
    <x v="2"/>
    <x v="0"/>
    <n v="1"/>
    <n v="5"/>
    <n v="40"/>
    <n v="3"/>
    <x v="3"/>
  </r>
  <r>
    <n v="178"/>
    <x v="7"/>
    <n v="78"/>
    <x v="2"/>
    <x v="0"/>
    <n v="1"/>
    <n v="4"/>
    <n v="35"/>
    <n v="5"/>
    <x v="3"/>
  </r>
  <r>
    <n v="182"/>
    <x v="6"/>
    <n v="79"/>
    <x v="2"/>
    <x v="0"/>
    <n v="1"/>
    <n v="4"/>
    <n v="35"/>
    <n v="5"/>
    <x v="3"/>
  </r>
  <r>
    <n v="74"/>
    <x v="8"/>
    <n v="81"/>
    <x v="2"/>
    <x v="0"/>
    <n v="1"/>
    <n v="4"/>
    <n v="35"/>
    <n v="4"/>
    <x v="3"/>
  </r>
  <r>
    <n v="276"/>
    <x v="6"/>
    <n v="81"/>
    <x v="2"/>
    <x v="0"/>
    <n v="1"/>
    <n v="4"/>
    <n v="35"/>
    <n v="5"/>
    <x v="3"/>
  </r>
  <r>
    <n v="185"/>
    <x v="10"/>
    <n v="82"/>
    <x v="2"/>
    <x v="0"/>
    <n v="1"/>
    <n v="4"/>
    <n v="40"/>
    <n v="5"/>
    <x v="3"/>
  </r>
  <r>
    <n v="298"/>
    <x v="8"/>
    <n v="82"/>
    <x v="2"/>
    <x v="0"/>
    <n v="1"/>
    <n v="4"/>
    <n v="35"/>
    <n v="4"/>
    <x v="3"/>
  </r>
  <r>
    <n v="85"/>
    <x v="7"/>
    <n v="83"/>
    <x v="2"/>
    <x v="0"/>
    <n v="1"/>
    <n v="4"/>
    <n v="35"/>
    <n v="5"/>
    <x v="3"/>
  </r>
  <r>
    <n v="187"/>
    <x v="10"/>
    <n v="84"/>
    <x v="2"/>
    <x v="0"/>
    <n v="1"/>
    <n v="4"/>
    <n v="40"/>
    <n v="5"/>
    <x v="3"/>
  </r>
  <r>
    <n v="290"/>
    <x v="7"/>
    <n v="84"/>
    <x v="2"/>
    <x v="0"/>
    <n v="1"/>
    <n v="4"/>
    <n v="35"/>
    <n v="5"/>
    <x v="3"/>
  </r>
  <r>
    <n v="42"/>
    <x v="7"/>
    <n v="85"/>
    <x v="2"/>
    <x v="0"/>
    <n v="1"/>
    <n v="4"/>
    <n v="35"/>
    <n v="5"/>
    <x v="3"/>
  </r>
  <r>
    <n v="90"/>
    <x v="6"/>
    <n v="85"/>
    <x v="2"/>
    <x v="0"/>
    <n v="1"/>
    <n v="4"/>
    <n v="35"/>
    <n v="5"/>
    <x v="3"/>
  </r>
  <r>
    <n v="299"/>
    <x v="10"/>
    <n v="85"/>
    <x v="2"/>
    <x v="0"/>
    <n v="1"/>
    <n v="4"/>
    <n v="40"/>
    <n v="5"/>
    <x v="3"/>
  </r>
  <r>
    <n v="56"/>
    <x v="10"/>
    <n v="86"/>
    <x v="2"/>
    <x v="0"/>
    <n v="1"/>
    <n v="4"/>
    <n v="40"/>
    <n v="5"/>
    <x v="3"/>
  </r>
  <r>
    <n v="145"/>
    <x v="7"/>
    <n v="88"/>
    <x v="2"/>
    <x v="0"/>
    <n v="1"/>
    <n v="4"/>
    <n v="35"/>
    <n v="5"/>
    <x v="3"/>
  </r>
  <r>
    <n v="60"/>
    <x v="11"/>
    <n v="90"/>
    <x v="2"/>
    <x v="0"/>
    <n v="1"/>
    <n v="4"/>
    <n v="40"/>
    <n v="4"/>
    <x v="3"/>
  </r>
  <r>
    <n v="102"/>
    <x v="10"/>
    <n v="90"/>
    <x v="2"/>
    <x v="0"/>
    <n v="1"/>
    <n v="4"/>
    <n v="40"/>
    <n v="5"/>
    <x v="3"/>
  </r>
  <r>
    <n v="114"/>
    <x v="11"/>
    <n v="90"/>
    <x v="2"/>
    <x v="0"/>
    <n v="1"/>
    <n v="4"/>
    <n v="40"/>
    <n v="4"/>
    <x v="3"/>
  </r>
  <r>
    <n v="25"/>
    <x v="8"/>
    <n v="91"/>
    <x v="2"/>
    <x v="0"/>
    <n v="1"/>
    <n v="4"/>
    <n v="35"/>
    <n v="4"/>
    <x v="3"/>
  </r>
  <r>
    <n v="240"/>
    <x v="8"/>
    <n v="92"/>
    <x v="2"/>
    <x v="0"/>
    <n v="1"/>
    <n v="4"/>
    <n v="35"/>
    <n v="4"/>
    <x v="3"/>
  </r>
  <r>
    <n v="284"/>
    <x v="6"/>
    <n v="93"/>
    <x v="2"/>
    <x v="0"/>
    <n v="1"/>
    <n v="4"/>
    <n v="35"/>
    <n v="5"/>
    <x v="3"/>
  </r>
  <r>
    <n v="46"/>
    <x v="11"/>
    <n v="95"/>
    <x v="2"/>
    <x v="0"/>
    <n v="1"/>
    <n v="4"/>
    <n v="40"/>
    <n v="4"/>
    <x v="3"/>
  </r>
  <r>
    <n v="158"/>
    <x v="11"/>
    <n v="95"/>
    <x v="2"/>
    <x v="0"/>
    <n v="1"/>
    <n v="4"/>
    <n v="40"/>
    <n v="4"/>
    <x v="3"/>
  </r>
  <r>
    <n v="131"/>
    <x v="6"/>
    <n v="96"/>
    <x v="2"/>
    <x v="0"/>
    <n v="1"/>
    <n v="4"/>
    <n v="35"/>
    <n v="5"/>
    <x v="3"/>
  </r>
  <r>
    <n v="130"/>
    <x v="7"/>
    <n v="97"/>
    <x v="2"/>
    <x v="0"/>
    <n v="1"/>
    <n v="4"/>
    <n v="35"/>
    <n v="5"/>
    <x v="3"/>
  </r>
  <r>
    <n v="275"/>
    <x v="6"/>
    <n v="97"/>
    <x v="2"/>
    <x v="0"/>
    <n v="1"/>
    <n v="4"/>
    <n v="35"/>
    <n v="5"/>
    <x v="3"/>
  </r>
  <r>
    <n v="32"/>
    <x v="11"/>
    <n v="98"/>
    <x v="2"/>
    <x v="0"/>
    <n v="1"/>
    <n v="4"/>
    <n v="40"/>
    <n v="4"/>
    <x v="3"/>
  </r>
  <r>
    <n v="230"/>
    <x v="6"/>
    <n v="99"/>
    <x v="2"/>
    <x v="0"/>
    <n v="1"/>
    <n v="4"/>
    <n v="35"/>
    <n v="5"/>
    <x v="3"/>
  </r>
  <r>
    <n v="14"/>
    <x v="11"/>
    <n v="100"/>
    <x v="2"/>
    <x v="0"/>
    <n v="1"/>
    <n v="4"/>
    <n v="40"/>
    <n v="4"/>
    <x v="3"/>
  </r>
  <r>
    <n v="40"/>
    <x v="10"/>
    <n v="100"/>
    <x v="2"/>
    <x v="0"/>
    <n v="1"/>
    <n v="4"/>
    <n v="40"/>
    <n v="5"/>
    <x v="3"/>
  </r>
  <r>
    <n v="61"/>
    <x v="10"/>
    <n v="100"/>
    <x v="2"/>
    <x v="0"/>
    <n v="1"/>
    <n v="4"/>
    <n v="40"/>
    <n v="5"/>
    <x v="3"/>
  </r>
  <r>
    <n v="71"/>
    <x v="11"/>
    <n v="100"/>
    <x v="2"/>
    <x v="0"/>
    <n v="1"/>
    <n v="4"/>
    <n v="40"/>
    <n v="4"/>
    <x v="3"/>
  </r>
  <r>
    <n v="72"/>
    <x v="9"/>
    <n v="100"/>
    <x v="2"/>
    <x v="0"/>
    <n v="1"/>
    <n v="5"/>
    <n v="40"/>
    <n v="3"/>
    <x v="3"/>
  </r>
  <r>
    <n v="78"/>
    <x v="11"/>
    <n v="100"/>
    <x v="2"/>
    <x v="0"/>
    <n v="1"/>
    <n v="4"/>
    <n v="40"/>
    <n v="4"/>
    <x v="3"/>
  </r>
  <r>
    <n v="89"/>
    <x v="11"/>
    <n v="100"/>
    <x v="2"/>
    <x v="0"/>
    <n v="1"/>
    <n v="4"/>
    <n v="40"/>
    <n v="4"/>
    <x v="3"/>
  </r>
  <r>
    <n v="108"/>
    <x v="11"/>
    <n v="100"/>
    <x v="2"/>
    <x v="0"/>
    <n v="1"/>
    <n v="4"/>
    <n v="40"/>
    <n v="4"/>
    <x v="3"/>
  </r>
  <r>
    <n v="113"/>
    <x v="10"/>
    <n v="100"/>
    <x v="2"/>
    <x v="0"/>
    <n v="1"/>
    <n v="4"/>
    <n v="40"/>
    <n v="5"/>
    <x v="3"/>
  </r>
  <r>
    <n v="115"/>
    <x v="10"/>
    <n v="100"/>
    <x v="2"/>
    <x v="0"/>
    <n v="1"/>
    <n v="4"/>
    <n v="40"/>
    <n v="5"/>
    <x v="3"/>
  </r>
  <r>
    <n v="132"/>
    <x v="11"/>
    <n v="100"/>
    <x v="2"/>
    <x v="0"/>
    <n v="1"/>
    <n v="4"/>
    <n v="40"/>
    <n v="4"/>
    <x v="3"/>
  </r>
  <r>
    <n v="135"/>
    <x v="9"/>
    <n v="100"/>
    <x v="2"/>
    <x v="0"/>
    <n v="1"/>
    <n v="5"/>
    <n v="40"/>
    <n v="3"/>
    <x v="3"/>
  </r>
  <r>
    <n v="139"/>
    <x v="9"/>
    <n v="100"/>
    <x v="2"/>
    <x v="0"/>
    <n v="1"/>
    <n v="5"/>
    <n v="40"/>
    <n v="3"/>
    <x v="3"/>
  </r>
  <r>
    <n v="140"/>
    <x v="10"/>
    <n v="100"/>
    <x v="2"/>
    <x v="0"/>
    <n v="1"/>
    <n v="4"/>
    <n v="40"/>
    <n v="5"/>
    <x v="3"/>
  </r>
  <r>
    <n v="150"/>
    <x v="10"/>
    <n v="100"/>
    <x v="2"/>
    <x v="0"/>
    <n v="1"/>
    <n v="4"/>
    <n v="40"/>
    <n v="5"/>
    <x v="3"/>
  </r>
  <r>
    <n v="152"/>
    <x v="11"/>
    <n v="100"/>
    <x v="2"/>
    <x v="0"/>
    <n v="1"/>
    <n v="4"/>
    <n v="40"/>
    <n v="4"/>
    <x v="3"/>
  </r>
  <r>
    <n v="156"/>
    <x v="9"/>
    <n v="100"/>
    <x v="2"/>
    <x v="0"/>
    <n v="1"/>
    <n v="5"/>
    <n v="40"/>
    <n v="3"/>
    <x v="3"/>
  </r>
  <r>
    <n v="157"/>
    <x v="9"/>
    <n v="100"/>
    <x v="2"/>
    <x v="0"/>
    <n v="1"/>
    <n v="5"/>
    <n v="40"/>
    <n v="3"/>
    <x v="3"/>
  </r>
  <r>
    <n v="160"/>
    <x v="9"/>
    <n v="100"/>
    <x v="2"/>
    <x v="0"/>
    <n v="1"/>
    <n v="5"/>
    <n v="40"/>
    <n v="3"/>
    <x v="3"/>
  </r>
  <r>
    <n v="163"/>
    <x v="11"/>
    <n v="100"/>
    <x v="2"/>
    <x v="0"/>
    <n v="1"/>
    <n v="4"/>
    <n v="40"/>
    <n v="4"/>
    <x v="3"/>
  </r>
  <r>
    <n v="170"/>
    <x v="9"/>
    <n v="100"/>
    <x v="2"/>
    <x v="0"/>
    <n v="1"/>
    <n v="5"/>
    <n v="40"/>
    <n v="3"/>
    <x v="3"/>
  </r>
  <r>
    <n v="173"/>
    <x v="11"/>
    <n v="100"/>
    <x v="2"/>
    <x v="0"/>
    <n v="1"/>
    <n v="4"/>
    <n v="40"/>
    <n v="4"/>
    <x v="3"/>
  </r>
  <r>
    <n v="175"/>
    <x v="9"/>
    <n v="100"/>
    <x v="2"/>
    <x v="0"/>
    <n v="1"/>
    <n v="5"/>
    <n v="40"/>
    <n v="3"/>
    <x v="3"/>
  </r>
  <r>
    <n v="184"/>
    <x v="11"/>
    <n v="100"/>
    <x v="2"/>
    <x v="0"/>
    <n v="1"/>
    <n v="4"/>
    <n v="40"/>
    <n v="4"/>
    <x v="3"/>
  </r>
  <r>
    <n v="194"/>
    <x v="11"/>
    <n v="100"/>
    <x v="2"/>
    <x v="0"/>
    <n v="1"/>
    <n v="4"/>
    <n v="40"/>
    <n v="4"/>
    <x v="3"/>
  </r>
  <r>
    <n v="198"/>
    <x v="11"/>
    <n v="100"/>
    <x v="2"/>
    <x v="0"/>
    <n v="1"/>
    <n v="4"/>
    <n v="40"/>
    <n v="4"/>
    <x v="3"/>
  </r>
  <r>
    <n v="199"/>
    <x v="9"/>
    <n v="100"/>
    <x v="2"/>
    <x v="0"/>
    <n v="1"/>
    <n v="5"/>
    <n v="40"/>
    <n v="3"/>
    <x v="3"/>
  </r>
  <r>
    <n v="204"/>
    <x v="11"/>
    <n v="100"/>
    <x v="2"/>
    <x v="0"/>
    <n v="1"/>
    <n v="4"/>
    <n v="40"/>
    <n v="4"/>
    <x v="3"/>
  </r>
  <r>
    <n v="205"/>
    <x v="9"/>
    <n v="100"/>
    <x v="2"/>
    <x v="0"/>
    <n v="1"/>
    <n v="5"/>
    <n v="40"/>
    <n v="3"/>
    <x v="3"/>
  </r>
  <r>
    <n v="212"/>
    <x v="10"/>
    <n v="100"/>
    <x v="2"/>
    <x v="0"/>
    <n v="1"/>
    <n v="4"/>
    <n v="40"/>
    <n v="5"/>
    <x v="3"/>
  </r>
  <r>
    <n v="214"/>
    <x v="9"/>
    <n v="100"/>
    <x v="2"/>
    <x v="0"/>
    <n v="1"/>
    <n v="5"/>
    <n v="40"/>
    <n v="3"/>
    <x v="3"/>
  </r>
  <r>
    <n v="217"/>
    <x v="11"/>
    <n v="100"/>
    <x v="2"/>
    <x v="0"/>
    <n v="1"/>
    <n v="4"/>
    <n v="40"/>
    <n v="4"/>
    <x v="3"/>
  </r>
  <r>
    <n v="225"/>
    <x v="10"/>
    <n v="100"/>
    <x v="2"/>
    <x v="0"/>
    <n v="1"/>
    <n v="4"/>
    <n v="40"/>
    <n v="5"/>
    <x v="3"/>
  </r>
  <r>
    <n v="248"/>
    <x v="9"/>
    <n v="100"/>
    <x v="2"/>
    <x v="0"/>
    <n v="1"/>
    <n v="5"/>
    <n v="40"/>
    <n v="3"/>
    <x v="3"/>
  </r>
  <r>
    <n v="259"/>
    <x v="9"/>
    <n v="100"/>
    <x v="2"/>
    <x v="0"/>
    <n v="1"/>
    <n v="5"/>
    <n v="40"/>
    <n v="3"/>
    <x v="3"/>
  </r>
  <r>
    <n v="269"/>
    <x v="9"/>
    <n v="100"/>
    <x v="2"/>
    <x v="0"/>
    <n v="1"/>
    <n v="5"/>
    <n v="40"/>
    <n v="3"/>
    <x v="3"/>
  </r>
  <r>
    <n v="270"/>
    <x v="9"/>
    <n v="100"/>
    <x v="2"/>
    <x v="0"/>
    <n v="1"/>
    <n v="5"/>
    <n v="40"/>
    <n v="3"/>
    <x v="3"/>
  </r>
  <r>
    <n v="273"/>
    <x v="10"/>
    <n v="100"/>
    <x v="2"/>
    <x v="0"/>
    <n v="1"/>
    <n v="4"/>
    <n v="40"/>
    <n v="5"/>
    <x v="3"/>
  </r>
  <r>
    <n v="280"/>
    <x v="9"/>
    <n v="100"/>
    <x v="2"/>
    <x v="0"/>
    <n v="1"/>
    <n v="5"/>
    <n v="40"/>
    <n v="3"/>
    <x v="3"/>
  </r>
  <r>
    <n v="287"/>
    <x v="10"/>
    <n v="100"/>
    <x v="2"/>
    <x v="0"/>
    <n v="1"/>
    <n v="4"/>
    <n v="40"/>
    <n v="5"/>
    <x v="3"/>
  </r>
  <r>
    <n v="292"/>
    <x v="11"/>
    <n v="100"/>
    <x v="2"/>
    <x v="0"/>
    <n v="1"/>
    <n v="4"/>
    <n v="40"/>
    <n v="4"/>
    <x v="3"/>
  </r>
  <r>
    <n v="21"/>
    <x v="8"/>
    <n v="102"/>
    <x v="2"/>
    <x v="0"/>
    <n v="1"/>
    <n v="4"/>
    <n v="35"/>
    <n v="4"/>
    <x v="4"/>
  </r>
  <r>
    <n v="117"/>
    <x v="11"/>
    <n v="102"/>
    <x v="2"/>
    <x v="0"/>
    <n v="1"/>
    <n v="4"/>
    <n v="40"/>
    <n v="4"/>
    <x v="4"/>
  </r>
  <r>
    <n v="192"/>
    <x v="8"/>
    <n v="103"/>
    <x v="2"/>
    <x v="0"/>
    <n v="1"/>
    <n v="4"/>
    <n v="35"/>
    <n v="4"/>
    <x v="4"/>
  </r>
  <r>
    <n v="207"/>
    <x v="6"/>
    <n v="105"/>
    <x v="2"/>
    <x v="0"/>
    <n v="1"/>
    <n v="4"/>
    <n v="35"/>
    <n v="5"/>
    <x v="4"/>
  </r>
  <r>
    <n v="291"/>
    <x v="8"/>
    <n v="109"/>
    <x v="2"/>
    <x v="0"/>
    <n v="1"/>
    <n v="4"/>
    <n v="35"/>
    <n v="4"/>
    <x v="4"/>
  </r>
  <r>
    <n v="256"/>
    <x v="8"/>
    <n v="114"/>
    <x v="2"/>
    <x v="0"/>
    <n v="1"/>
    <n v="4"/>
    <n v="35"/>
    <n v="4"/>
    <x v="4"/>
  </r>
  <r>
    <n v="278"/>
    <x v="11"/>
    <n v="120"/>
    <x v="2"/>
    <x v="0"/>
    <n v="1"/>
    <n v="4"/>
    <n v="40"/>
    <n v="4"/>
    <x v="4"/>
  </r>
  <r>
    <n v="7"/>
    <x v="11"/>
    <n v="125"/>
    <x v="2"/>
    <x v="0"/>
    <n v="1"/>
    <n v="4"/>
    <n v="40"/>
    <n v="4"/>
    <x v="4"/>
  </r>
  <r>
    <n v="235"/>
    <x v="11"/>
    <n v="135"/>
    <x v="2"/>
    <x v="0"/>
    <n v="1"/>
    <n v="4"/>
    <n v="40"/>
    <n v="4"/>
    <x v="4"/>
  </r>
  <r>
    <m/>
    <x v="12"/>
    <m/>
    <x v="3"/>
    <x v="2"/>
    <m/>
    <m/>
    <m/>
    <m/>
    <x v="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1">
  <r>
    <n v="1"/>
    <x v="0"/>
    <x v="0"/>
    <x v="0"/>
    <x v="0"/>
    <x v="0"/>
    <x v="0"/>
    <x v="0"/>
    <x v="0"/>
  </r>
  <r>
    <n v="17"/>
    <x v="0"/>
    <x v="1"/>
    <x v="0"/>
    <x v="1"/>
    <x v="0"/>
    <x v="0"/>
    <x v="0"/>
    <x v="0"/>
  </r>
  <r>
    <n v="22"/>
    <x v="0"/>
    <x v="2"/>
    <x v="1"/>
    <x v="0"/>
    <x v="0"/>
    <x v="0"/>
    <x v="0"/>
    <x v="0"/>
  </r>
  <r>
    <n v="33"/>
    <x v="0"/>
    <x v="3"/>
    <x v="0"/>
    <x v="0"/>
    <x v="0"/>
    <x v="0"/>
    <x v="0"/>
    <x v="0"/>
  </r>
  <r>
    <n v="37"/>
    <x v="0"/>
    <x v="4"/>
    <x v="0"/>
    <x v="0"/>
    <x v="0"/>
    <x v="0"/>
    <x v="0"/>
    <x v="0"/>
  </r>
  <r>
    <n v="51"/>
    <x v="0"/>
    <x v="2"/>
    <x v="0"/>
    <x v="0"/>
    <x v="0"/>
    <x v="0"/>
    <x v="0"/>
    <x v="0"/>
  </r>
  <r>
    <n v="59"/>
    <x v="0"/>
    <x v="5"/>
    <x v="1"/>
    <x v="0"/>
    <x v="0"/>
    <x v="0"/>
    <x v="0"/>
    <x v="0"/>
  </r>
  <r>
    <n v="65"/>
    <x v="0"/>
    <x v="4"/>
    <x v="0"/>
    <x v="0"/>
    <x v="0"/>
    <x v="0"/>
    <x v="0"/>
    <x v="0"/>
  </r>
  <r>
    <n v="69"/>
    <x v="0"/>
    <x v="3"/>
    <x v="0"/>
    <x v="0"/>
    <x v="0"/>
    <x v="0"/>
    <x v="0"/>
    <x v="0"/>
  </r>
  <r>
    <n v="104"/>
    <x v="0"/>
    <x v="2"/>
    <x v="0"/>
    <x v="0"/>
    <x v="0"/>
    <x v="0"/>
    <x v="0"/>
    <x v="0"/>
  </r>
  <r>
    <n v="107"/>
    <x v="0"/>
    <x v="6"/>
    <x v="0"/>
    <x v="0"/>
    <x v="0"/>
    <x v="0"/>
    <x v="0"/>
    <x v="0"/>
  </r>
  <r>
    <n v="116"/>
    <x v="0"/>
    <x v="7"/>
    <x v="0"/>
    <x v="0"/>
    <x v="0"/>
    <x v="0"/>
    <x v="0"/>
    <x v="0"/>
  </r>
  <r>
    <n v="125"/>
    <x v="0"/>
    <x v="6"/>
    <x v="0"/>
    <x v="0"/>
    <x v="0"/>
    <x v="0"/>
    <x v="0"/>
    <x v="0"/>
  </r>
  <r>
    <n v="165"/>
    <x v="0"/>
    <x v="3"/>
    <x v="0"/>
    <x v="1"/>
    <x v="0"/>
    <x v="0"/>
    <x v="0"/>
    <x v="0"/>
  </r>
  <r>
    <n v="171"/>
    <x v="0"/>
    <x v="2"/>
    <x v="0"/>
    <x v="0"/>
    <x v="0"/>
    <x v="0"/>
    <x v="0"/>
    <x v="0"/>
  </r>
  <r>
    <n v="211"/>
    <x v="0"/>
    <x v="8"/>
    <x v="1"/>
    <x v="0"/>
    <x v="0"/>
    <x v="0"/>
    <x v="0"/>
    <x v="0"/>
  </r>
  <r>
    <n v="220"/>
    <x v="0"/>
    <x v="9"/>
    <x v="0"/>
    <x v="0"/>
    <x v="0"/>
    <x v="0"/>
    <x v="0"/>
    <x v="0"/>
  </r>
  <r>
    <n v="229"/>
    <x v="0"/>
    <x v="10"/>
    <x v="0"/>
    <x v="1"/>
    <x v="0"/>
    <x v="0"/>
    <x v="0"/>
    <x v="0"/>
  </r>
  <r>
    <n v="238"/>
    <x v="0"/>
    <x v="11"/>
    <x v="0"/>
    <x v="0"/>
    <x v="0"/>
    <x v="0"/>
    <x v="0"/>
    <x v="0"/>
  </r>
  <r>
    <n v="247"/>
    <x v="0"/>
    <x v="11"/>
    <x v="0"/>
    <x v="0"/>
    <x v="0"/>
    <x v="0"/>
    <x v="0"/>
    <x v="0"/>
  </r>
  <r>
    <n v="261"/>
    <x v="0"/>
    <x v="0"/>
    <x v="0"/>
    <x v="0"/>
    <x v="0"/>
    <x v="0"/>
    <x v="0"/>
    <x v="0"/>
  </r>
  <r>
    <n v="263"/>
    <x v="0"/>
    <x v="2"/>
    <x v="0"/>
    <x v="0"/>
    <x v="0"/>
    <x v="0"/>
    <x v="0"/>
    <x v="0"/>
  </r>
  <r>
    <n v="281"/>
    <x v="0"/>
    <x v="4"/>
    <x v="0"/>
    <x v="0"/>
    <x v="0"/>
    <x v="0"/>
    <x v="0"/>
    <x v="0"/>
  </r>
  <r>
    <n v="285"/>
    <x v="0"/>
    <x v="12"/>
    <x v="0"/>
    <x v="0"/>
    <x v="0"/>
    <x v="0"/>
    <x v="0"/>
    <x v="0"/>
  </r>
  <r>
    <n v="295"/>
    <x v="0"/>
    <x v="4"/>
    <x v="0"/>
    <x v="0"/>
    <x v="0"/>
    <x v="0"/>
    <x v="0"/>
    <x v="0"/>
  </r>
  <r>
    <n v="6"/>
    <x v="1"/>
    <x v="9"/>
    <x v="0"/>
    <x v="0"/>
    <x v="0"/>
    <x v="1"/>
    <x v="1"/>
    <x v="1"/>
  </r>
  <r>
    <n v="11"/>
    <x v="1"/>
    <x v="9"/>
    <x v="0"/>
    <x v="0"/>
    <x v="0"/>
    <x v="1"/>
    <x v="1"/>
    <x v="1"/>
  </r>
  <r>
    <n v="19"/>
    <x v="1"/>
    <x v="10"/>
    <x v="0"/>
    <x v="1"/>
    <x v="0"/>
    <x v="1"/>
    <x v="1"/>
    <x v="1"/>
  </r>
  <r>
    <n v="24"/>
    <x v="1"/>
    <x v="13"/>
    <x v="0"/>
    <x v="0"/>
    <x v="0"/>
    <x v="1"/>
    <x v="1"/>
    <x v="1"/>
  </r>
  <r>
    <n v="30"/>
    <x v="1"/>
    <x v="10"/>
    <x v="0"/>
    <x v="0"/>
    <x v="0"/>
    <x v="1"/>
    <x v="1"/>
    <x v="1"/>
  </r>
  <r>
    <n v="38"/>
    <x v="1"/>
    <x v="14"/>
    <x v="0"/>
    <x v="1"/>
    <x v="0"/>
    <x v="1"/>
    <x v="1"/>
    <x v="1"/>
  </r>
  <r>
    <n v="49"/>
    <x v="1"/>
    <x v="10"/>
    <x v="0"/>
    <x v="0"/>
    <x v="0"/>
    <x v="1"/>
    <x v="1"/>
    <x v="1"/>
  </r>
  <r>
    <n v="54"/>
    <x v="1"/>
    <x v="15"/>
    <x v="1"/>
    <x v="0"/>
    <x v="0"/>
    <x v="1"/>
    <x v="1"/>
    <x v="1"/>
  </r>
  <r>
    <n v="58"/>
    <x v="1"/>
    <x v="2"/>
    <x v="0"/>
    <x v="0"/>
    <x v="0"/>
    <x v="1"/>
    <x v="1"/>
    <x v="1"/>
  </r>
  <r>
    <n v="68"/>
    <x v="1"/>
    <x v="7"/>
    <x v="0"/>
    <x v="0"/>
    <x v="0"/>
    <x v="1"/>
    <x v="1"/>
    <x v="1"/>
  </r>
  <r>
    <n v="76"/>
    <x v="1"/>
    <x v="2"/>
    <x v="0"/>
    <x v="0"/>
    <x v="0"/>
    <x v="1"/>
    <x v="1"/>
    <x v="1"/>
  </r>
  <r>
    <n v="77"/>
    <x v="1"/>
    <x v="16"/>
    <x v="1"/>
    <x v="0"/>
    <x v="0"/>
    <x v="1"/>
    <x v="1"/>
    <x v="1"/>
  </r>
  <r>
    <n v="80"/>
    <x v="1"/>
    <x v="17"/>
    <x v="0"/>
    <x v="0"/>
    <x v="0"/>
    <x v="1"/>
    <x v="1"/>
    <x v="1"/>
  </r>
  <r>
    <n v="103"/>
    <x v="1"/>
    <x v="5"/>
    <x v="1"/>
    <x v="0"/>
    <x v="0"/>
    <x v="1"/>
    <x v="1"/>
    <x v="1"/>
  </r>
  <r>
    <n v="105"/>
    <x v="1"/>
    <x v="12"/>
    <x v="0"/>
    <x v="0"/>
    <x v="0"/>
    <x v="1"/>
    <x v="1"/>
    <x v="1"/>
  </r>
  <r>
    <n v="118"/>
    <x v="1"/>
    <x v="0"/>
    <x v="0"/>
    <x v="0"/>
    <x v="0"/>
    <x v="1"/>
    <x v="1"/>
    <x v="1"/>
  </r>
  <r>
    <n v="120"/>
    <x v="1"/>
    <x v="7"/>
    <x v="0"/>
    <x v="0"/>
    <x v="0"/>
    <x v="1"/>
    <x v="1"/>
    <x v="1"/>
  </r>
  <r>
    <n v="142"/>
    <x v="1"/>
    <x v="2"/>
    <x v="0"/>
    <x v="0"/>
    <x v="0"/>
    <x v="1"/>
    <x v="1"/>
    <x v="1"/>
  </r>
  <r>
    <n v="155"/>
    <x v="1"/>
    <x v="17"/>
    <x v="0"/>
    <x v="0"/>
    <x v="0"/>
    <x v="1"/>
    <x v="1"/>
    <x v="1"/>
  </r>
  <r>
    <n v="162"/>
    <x v="1"/>
    <x v="7"/>
    <x v="0"/>
    <x v="0"/>
    <x v="0"/>
    <x v="1"/>
    <x v="1"/>
    <x v="1"/>
  </r>
  <r>
    <n v="164"/>
    <x v="1"/>
    <x v="0"/>
    <x v="0"/>
    <x v="0"/>
    <x v="0"/>
    <x v="1"/>
    <x v="1"/>
    <x v="1"/>
  </r>
  <r>
    <n v="168"/>
    <x v="1"/>
    <x v="2"/>
    <x v="0"/>
    <x v="0"/>
    <x v="0"/>
    <x v="1"/>
    <x v="1"/>
    <x v="1"/>
  </r>
  <r>
    <n v="169"/>
    <x v="1"/>
    <x v="0"/>
    <x v="0"/>
    <x v="0"/>
    <x v="0"/>
    <x v="1"/>
    <x v="1"/>
    <x v="1"/>
  </r>
  <r>
    <n v="181"/>
    <x v="1"/>
    <x v="18"/>
    <x v="1"/>
    <x v="0"/>
    <x v="0"/>
    <x v="1"/>
    <x v="1"/>
    <x v="1"/>
  </r>
  <r>
    <n v="183"/>
    <x v="1"/>
    <x v="19"/>
    <x v="1"/>
    <x v="0"/>
    <x v="0"/>
    <x v="1"/>
    <x v="1"/>
    <x v="1"/>
  </r>
  <r>
    <n v="186"/>
    <x v="1"/>
    <x v="9"/>
    <x v="0"/>
    <x v="0"/>
    <x v="0"/>
    <x v="1"/>
    <x v="1"/>
    <x v="1"/>
  </r>
  <r>
    <n v="202"/>
    <x v="1"/>
    <x v="4"/>
    <x v="1"/>
    <x v="0"/>
    <x v="0"/>
    <x v="1"/>
    <x v="1"/>
    <x v="1"/>
  </r>
  <r>
    <n v="206"/>
    <x v="1"/>
    <x v="14"/>
    <x v="0"/>
    <x v="1"/>
    <x v="0"/>
    <x v="1"/>
    <x v="1"/>
    <x v="1"/>
  </r>
  <r>
    <n v="232"/>
    <x v="1"/>
    <x v="6"/>
    <x v="0"/>
    <x v="0"/>
    <x v="0"/>
    <x v="1"/>
    <x v="1"/>
    <x v="1"/>
  </r>
  <r>
    <n v="242"/>
    <x v="1"/>
    <x v="20"/>
    <x v="1"/>
    <x v="0"/>
    <x v="0"/>
    <x v="1"/>
    <x v="1"/>
    <x v="1"/>
  </r>
  <r>
    <n v="249"/>
    <x v="1"/>
    <x v="7"/>
    <x v="0"/>
    <x v="0"/>
    <x v="0"/>
    <x v="1"/>
    <x v="1"/>
    <x v="1"/>
  </r>
  <r>
    <n v="274"/>
    <x v="1"/>
    <x v="21"/>
    <x v="1"/>
    <x v="0"/>
    <x v="0"/>
    <x v="1"/>
    <x v="1"/>
    <x v="1"/>
  </r>
  <r>
    <n v="277"/>
    <x v="1"/>
    <x v="4"/>
    <x v="0"/>
    <x v="0"/>
    <x v="0"/>
    <x v="1"/>
    <x v="1"/>
    <x v="1"/>
  </r>
  <r>
    <n v="288"/>
    <x v="1"/>
    <x v="7"/>
    <x v="0"/>
    <x v="0"/>
    <x v="0"/>
    <x v="1"/>
    <x v="1"/>
    <x v="1"/>
  </r>
  <r>
    <n v="289"/>
    <x v="1"/>
    <x v="12"/>
    <x v="0"/>
    <x v="0"/>
    <x v="0"/>
    <x v="1"/>
    <x v="1"/>
    <x v="1"/>
  </r>
  <r>
    <n v="4"/>
    <x v="2"/>
    <x v="22"/>
    <x v="1"/>
    <x v="0"/>
    <x v="0"/>
    <x v="0"/>
    <x v="1"/>
    <x v="2"/>
  </r>
  <r>
    <n v="12"/>
    <x v="2"/>
    <x v="10"/>
    <x v="0"/>
    <x v="0"/>
    <x v="0"/>
    <x v="0"/>
    <x v="1"/>
    <x v="2"/>
  </r>
  <r>
    <n v="31"/>
    <x v="2"/>
    <x v="22"/>
    <x v="1"/>
    <x v="0"/>
    <x v="0"/>
    <x v="0"/>
    <x v="1"/>
    <x v="2"/>
  </r>
  <r>
    <n v="34"/>
    <x v="2"/>
    <x v="14"/>
    <x v="0"/>
    <x v="1"/>
    <x v="0"/>
    <x v="0"/>
    <x v="1"/>
    <x v="2"/>
  </r>
  <r>
    <n v="39"/>
    <x v="2"/>
    <x v="23"/>
    <x v="0"/>
    <x v="0"/>
    <x v="0"/>
    <x v="0"/>
    <x v="1"/>
    <x v="2"/>
  </r>
  <r>
    <n v="41"/>
    <x v="2"/>
    <x v="10"/>
    <x v="0"/>
    <x v="0"/>
    <x v="0"/>
    <x v="0"/>
    <x v="1"/>
    <x v="2"/>
  </r>
  <r>
    <n v="52"/>
    <x v="2"/>
    <x v="17"/>
    <x v="0"/>
    <x v="0"/>
    <x v="0"/>
    <x v="0"/>
    <x v="1"/>
    <x v="2"/>
  </r>
  <r>
    <n v="57"/>
    <x v="2"/>
    <x v="7"/>
    <x v="0"/>
    <x v="0"/>
    <x v="0"/>
    <x v="0"/>
    <x v="1"/>
    <x v="2"/>
  </r>
  <r>
    <n v="73"/>
    <x v="2"/>
    <x v="9"/>
    <x v="0"/>
    <x v="0"/>
    <x v="0"/>
    <x v="0"/>
    <x v="1"/>
    <x v="2"/>
  </r>
  <r>
    <n v="75"/>
    <x v="2"/>
    <x v="12"/>
    <x v="0"/>
    <x v="1"/>
    <x v="0"/>
    <x v="0"/>
    <x v="1"/>
    <x v="2"/>
  </r>
  <r>
    <n v="81"/>
    <x v="2"/>
    <x v="13"/>
    <x v="0"/>
    <x v="0"/>
    <x v="0"/>
    <x v="0"/>
    <x v="1"/>
    <x v="2"/>
  </r>
  <r>
    <n v="83"/>
    <x v="2"/>
    <x v="14"/>
    <x v="0"/>
    <x v="0"/>
    <x v="0"/>
    <x v="0"/>
    <x v="1"/>
    <x v="2"/>
  </r>
  <r>
    <n v="87"/>
    <x v="2"/>
    <x v="14"/>
    <x v="0"/>
    <x v="0"/>
    <x v="0"/>
    <x v="0"/>
    <x v="1"/>
    <x v="2"/>
  </r>
  <r>
    <n v="98"/>
    <x v="2"/>
    <x v="6"/>
    <x v="0"/>
    <x v="0"/>
    <x v="0"/>
    <x v="0"/>
    <x v="1"/>
    <x v="2"/>
  </r>
  <r>
    <n v="101"/>
    <x v="2"/>
    <x v="2"/>
    <x v="0"/>
    <x v="0"/>
    <x v="0"/>
    <x v="0"/>
    <x v="1"/>
    <x v="2"/>
  </r>
  <r>
    <n v="109"/>
    <x v="2"/>
    <x v="4"/>
    <x v="0"/>
    <x v="0"/>
    <x v="0"/>
    <x v="0"/>
    <x v="1"/>
    <x v="2"/>
  </r>
  <r>
    <n v="129"/>
    <x v="2"/>
    <x v="6"/>
    <x v="0"/>
    <x v="0"/>
    <x v="0"/>
    <x v="0"/>
    <x v="1"/>
    <x v="2"/>
  </r>
  <r>
    <n v="138"/>
    <x v="2"/>
    <x v="12"/>
    <x v="0"/>
    <x v="0"/>
    <x v="0"/>
    <x v="0"/>
    <x v="1"/>
    <x v="2"/>
  </r>
  <r>
    <n v="141"/>
    <x v="2"/>
    <x v="14"/>
    <x v="0"/>
    <x v="1"/>
    <x v="0"/>
    <x v="0"/>
    <x v="1"/>
    <x v="2"/>
  </r>
  <r>
    <n v="146"/>
    <x v="2"/>
    <x v="10"/>
    <x v="0"/>
    <x v="0"/>
    <x v="0"/>
    <x v="0"/>
    <x v="1"/>
    <x v="2"/>
  </r>
  <r>
    <n v="154"/>
    <x v="2"/>
    <x v="3"/>
    <x v="0"/>
    <x v="0"/>
    <x v="0"/>
    <x v="0"/>
    <x v="1"/>
    <x v="2"/>
  </r>
  <r>
    <n v="167"/>
    <x v="2"/>
    <x v="4"/>
    <x v="0"/>
    <x v="0"/>
    <x v="0"/>
    <x v="0"/>
    <x v="1"/>
    <x v="2"/>
  </r>
  <r>
    <n v="177"/>
    <x v="2"/>
    <x v="12"/>
    <x v="0"/>
    <x v="0"/>
    <x v="0"/>
    <x v="0"/>
    <x v="1"/>
    <x v="2"/>
  </r>
  <r>
    <n v="195"/>
    <x v="2"/>
    <x v="17"/>
    <x v="0"/>
    <x v="0"/>
    <x v="0"/>
    <x v="0"/>
    <x v="1"/>
    <x v="2"/>
  </r>
  <r>
    <n v="196"/>
    <x v="2"/>
    <x v="8"/>
    <x v="1"/>
    <x v="0"/>
    <x v="0"/>
    <x v="0"/>
    <x v="1"/>
    <x v="2"/>
  </r>
  <r>
    <n v="208"/>
    <x v="2"/>
    <x v="24"/>
    <x v="1"/>
    <x v="0"/>
    <x v="0"/>
    <x v="0"/>
    <x v="1"/>
    <x v="2"/>
  </r>
  <r>
    <n v="219"/>
    <x v="2"/>
    <x v="9"/>
    <x v="0"/>
    <x v="0"/>
    <x v="0"/>
    <x v="0"/>
    <x v="1"/>
    <x v="2"/>
  </r>
  <r>
    <n v="221"/>
    <x v="2"/>
    <x v="9"/>
    <x v="0"/>
    <x v="0"/>
    <x v="0"/>
    <x v="0"/>
    <x v="1"/>
    <x v="2"/>
  </r>
  <r>
    <n v="228"/>
    <x v="2"/>
    <x v="23"/>
    <x v="1"/>
    <x v="0"/>
    <x v="0"/>
    <x v="0"/>
    <x v="1"/>
    <x v="2"/>
  </r>
  <r>
    <n v="234"/>
    <x v="2"/>
    <x v="17"/>
    <x v="1"/>
    <x v="0"/>
    <x v="0"/>
    <x v="0"/>
    <x v="1"/>
    <x v="2"/>
  </r>
  <r>
    <n v="251"/>
    <x v="2"/>
    <x v="10"/>
    <x v="0"/>
    <x v="0"/>
    <x v="0"/>
    <x v="0"/>
    <x v="1"/>
    <x v="2"/>
  </r>
  <r>
    <n v="260"/>
    <x v="2"/>
    <x v="21"/>
    <x v="1"/>
    <x v="0"/>
    <x v="0"/>
    <x v="0"/>
    <x v="1"/>
    <x v="2"/>
  </r>
  <r>
    <n v="262"/>
    <x v="2"/>
    <x v="25"/>
    <x v="1"/>
    <x v="0"/>
    <x v="0"/>
    <x v="0"/>
    <x v="1"/>
    <x v="2"/>
  </r>
  <r>
    <n v="265"/>
    <x v="2"/>
    <x v="12"/>
    <x v="0"/>
    <x v="0"/>
    <x v="0"/>
    <x v="0"/>
    <x v="1"/>
    <x v="2"/>
  </r>
  <r>
    <n v="266"/>
    <x v="2"/>
    <x v="26"/>
    <x v="1"/>
    <x v="0"/>
    <x v="0"/>
    <x v="0"/>
    <x v="1"/>
    <x v="2"/>
  </r>
  <r>
    <n v="271"/>
    <x v="2"/>
    <x v="12"/>
    <x v="0"/>
    <x v="0"/>
    <x v="0"/>
    <x v="0"/>
    <x v="1"/>
    <x v="2"/>
  </r>
  <r>
    <n v="283"/>
    <x v="2"/>
    <x v="12"/>
    <x v="0"/>
    <x v="0"/>
    <x v="0"/>
    <x v="0"/>
    <x v="1"/>
    <x v="2"/>
  </r>
  <r>
    <n v="294"/>
    <x v="2"/>
    <x v="14"/>
    <x v="0"/>
    <x v="0"/>
    <x v="0"/>
    <x v="0"/>
    <x v="1"/>
    <x v="2"/>
  </r>
  <r>
    <n v="20"/>
    <x v="3"/>
    <x v="27"/>
    <x v="1"/>
    <x v="0"/>
    <x v="0"/>
    <x v="0"/>
    <x v="2"/>
    <x v="0"/>
  </r>
  <r>
    <n v="27"/>
    <x v="3"/>
    <x v="3"/>
    <x v="0"/>
    <x v="0"/>
    <x v="0"/>
    <x v="0"/>
    <x v="2"/>
    <x v="0"/>
  </r>
  <r>
    <n v="28"/>
    <x v="3"/>
    <x v="27"/>
    <x v="1"/>
    <x v="0"/>
    <x v="0"/>
    <x v="0"/>
    <x v="2"/>
    <x v="0"/>
  </r>
  <r>
    <n v="35"/>
    <x v="3"/>
    <x v="6"/>
    <x v="0"/>
    <x v="0"/>
    <x v="0"/>
    <x v="0"/>
    <x v="2"/>
    <x v="0"/>
  </r>
  <r>
    <n v="47"/>
    <x v="3"/>
    <x v="4"/>
    <x v="0"/>
    <x v="0"/>
    <x v="0"/>
    <x v="0"/>
    <x v="2"/>
    <x v="0"/>
  </r>
  <r>
    <n v="50"/>
    <x v="3"/>
    <x v="22"/>
    <x v="1"/>
    <x v="0"/>
    <x v="0"/>
    <x v="0"/>
    <x v="2"/>
    <x v="0"/>
  </r>
  <r>
    <n v="64"/>
    <x v="3"/>
    <x v="17"/>
    <x v="0"/>
    <x v="0"/>
    <x v="0"/>
    <x v="0"/>
    <x v="2"/>
    <x v="0"/>
  </r>
  <r>
    <n v="79"/>
    <x v="3"/>
    <x v="28"/>
    <x v="1"/>
    <x v="0"/>
    <x v="0"/>
    <x v="0"/>
    <x v="2"/>
    <x v="0"/>
  </r>
  <r>
    <n v="86"/>
    <x v="3"/>
    <x v="8"/>
    <x v="1"/>
    <x v="0"/>
    <x v="0"/>
    <x v="0"/>
    <x v="2"/>
    <x v="0"/>
  </r>
  <r>
    <n v="94"/>
    <x v="3"/>
    <x v="10"/>
    <x v="0"/>
    <x v="0"/>
    <x v="0"/>
    <x v="0"/>
    <x v="2"/>
    <x v="0"/>
  </r>
  <r>
    <n v="99"/>
    <x v="3"/>
    <x v="4"/>
    <x v="0"/>
    <x v="0"/>
    <x v="0"/>
    <x v="0"/>
    <x v="2"/>
    <x v="0"/>
  </r>
  <r>
    <n v="112"/>
    <x v="3"/>
    <x v="7"/>
    <x v="0"/>
    <x v="0"/>
    <x v="0"/>
    <x v="0"/>
    <x v="2"/>
    <x v="0"/>
  </r>
  <r>
    <n v="119"/>
    <x v="3"/>
    <x v="7"/>
    <x v="0"/>
    <x v="0"/>
    <x v="0"/>
    <x v="0"/>
    <x v="2"/>
    <x v="0"/>
  </r>
  <r>
    <n v="133"/>
    <x v="3"/>
    <x v="12"/>
    <x v="0"/>
    <x v="0"/>
    <x v="0"/>
    <x v="0"/>
    <x v="2"/>
    <x v="0"/>
  </r>
  <r>
    <n v="134"/>
    <x v="3"/>
    <x v="4"/>
    <x v="0"/>
    <x v="0"/>
    <x v="0"/>
    <x v="0"/>
    <x v="2"/>
    <x v="0"/>
  </r>
  <r>
    <n v="200"/>
    <x v="3"/>
    <x v="15"/>
    <x v="1"/>
    <x v="0"/>
    <x v="0"/>
    <x v="0"/>
    <x v="2"/>
    <x v="0"/>
  </r>
  <r>
    <n v="209"/>
    <x v="3"/>
    <x v="14"/>
    <x v="1"/>
    <x v="0"/>
    <x v="0"/>
    <x v="0"/>
    <x v="2"/>
    <x v="0"/>
  </r>
  <r>
    <n v="213"/>
    <x v="3"/>
    <x v="17"/>
    <x v="0"/>
    <x v="0"/>
    <x v="0"/>
    <x v="0"/>
    <x v="2"/>
    <x v="0"/>
  </r>
  <r>
    <n v="236"/>
    <x v="3"/>
    <x v="0"/>
    <x v="0"/>
    <x v="0"/>
    <x v="0"/>
    <x v="0"/>
    <x v="2"/>
    <x v="0"/>
  </r>
  <r>
    <n v="239"/>
    <x v="3"/>
    <x v="27"/>
    <x v="1"/>
    <x v="0"/>
    <x v="0"/>
    <x v="0"/>
    <x v="2"/>
    <x v="0"/>
  </r>
  <r>
    <n v="245"/>
    <x v="3"/>
    <x v="2"/>
    <x v="0"/>
    <x v="0"/>
    <x v="0"/>
    <x v="0"/>
    <x v="2"/>
    <x v="0"/>
  </r>
  <r>
    <n v="250"/>
    <x v="3"/>
    <x v="6"/>
    <x v="0"/>
    <x v="0"/>
    <x v="0"/>
    <x v="0"/>
    <x v="2"/>
    <x v="0"/>
  </r>
  <r>
    <n v="252"/>
    <x v="3"/>
    <x v="29"/>
    <x v="0"/>
    <x v="0"/>
    <x v="0"/>
    <x v="0"/>
    <x v="2"/>
    <x v="0"/>
  </r>
  <r>
    <n v="253"/>
    <x v="3"/>
    <x v="2"/>
    <x v="0"/>
    <x v="0"/>
    <x v="0"/>
    <x v="0"/>
    <x v="2"/>
    <x v="0"/>
  </r>
  <r>
    <n v="257"/>
    <x v="3"/>
    <x v="4"/>
    <x v="0"/>
    <x v="0"/>
    <x v="0"/>
    <x v="0"/>
    <x v="2"/>
    <x v="0"/>
  </r>
  <r>
    <n v="258"/>
    <x v="3"/>
    <x v="18"/>
    <x v="1"/>
    <x v="0"/>
    <x v="0"/>
    <x v="0"/>
    <x v="2"/>
    <x v="0"/>
  </r>
  <r>
    <n v="264"/>
    <x v="3"/>
    <x v="3"/>
    <x v="0"/>
    <x v="0"/>
    <x v="0"/>
    <x v="0"/>
    <x v="2"/>
    <x v="0"/>
  </r>
  <r>
    <n v="282"/>
    <x v="3"/>
    <x v="7"/>
    <x v="0"/>
    <x v="0"/>
    <x v="0"/>
    <x v="0"/>
    <x v="2"/>
    <x v="0"/>
  </r>
  <r>
    <n v="293"/>
    <x v="3"/>
    <x v="14"/>
    <x v="0"/>
    <x v="0"/>
    <x v="0"/>
    <x v="0"/>
    <x v="2"/>
    <x v="0"/>
  </r>
  <r>
    <n v="5"/>
    <x v="4"/>
    <x v="12"/>
    <x v="0"/>
    <x v="0"/>
    <x v="0"/>
    <x v="0"/>
    <x v="2"/>
    <x v="0"/>
  </r>
  <r>
    <n v="16"/>
    <x v="4"/>
    <x v="19"/>
    <x v="1"/>
    <x v="0"/>
    <x v="0"/>
    <x v="0"/>
    <x v="2"/>
    <x v="0"/>
  </r>
  <r>
    <n v="26"/>
    <x v="4"/>
    <x v="14"/>
    <x v="0"/>
    <x v="0"/>
    <x v="0"/>
    <x v="0"/>
    <x v="2"/>
    <x v="0"/>
  </r>
  <r>
    <n v="36"/>
    <x v="4"/>
    <x v="7"/>
    <x v="0"/>
    <x v="0"/>
    <x v="0"/>
    <x v="0"/>
    <x v="2"/>
    <x v="0"/>
  </r>
  <r>
    <n v="45"/>
    <x v="4"/>
    <x v="14"/>
    <x v="0"/>
    <x v="0"/>
    <x v="0"/>
    <x v="0"/>
    <x v="2"/>
    <x v="0"/>
  </r>
  <r>
    <n v="55"/>
    <x v="4"/>
    <x v="4"/>
    <x v="0"/>
    <x v="0"/>
    <x v="0"/>
    <x v="0"/>
    <x v="2"/>
    <x v="0"/>
  </r>
  <r>
    <n v="63"/>
    <x v="4"/>
    <x v="11"/>
    <x v="0"/>
    <x v="0"/>
    <x v="0"/>
    <x v="0"/>
    <x v="2"/>
    <x v="0"/>
  </r>
  <r>
    <n v="93"/>
    <x v="4"/>
    <x v="2"/>
    <x v="0"/>
    <x v="0"/>
    <x v="0"/>
    <x v="0"/>
    <x v="2"/>
    <x v="0"/>
  </r>
  <r>
    <n v="96"/>
    <x v="4"/>
    <x v="7"/>
    <x v="0"/>
    <x v="0"/>
    <x v="0"/>
    <x v="0"/>
    <x v="2"/>
    <x v="0"/>
  </r>
  <r>
    <n v="128"/>
    <x v="4"/>
    <x v="7"/>
    <x v="0"/>
    <x v="0"/>
    <x v="0"/>
    <x v="0"/>
    <x v="2"/>
    <x v="0"/>
  </r>
  <r>
    <n v="174"/>
    <x v="4"/>
    <x v="2"/>
    <x v="0"/>
    <x v="0"/>
    <x v="0"/>
    <x v="0"/>
    <x v="2"/>
    <x v="0"/>
  </r>
  <r>
    <n v="188"/>
    <x v="4"/>
    <x v="12"/>
    <x v="0"/>
    <x v="0"/>
    <x v="0"/>
    <x v="0"/>
    <x v="2"/>
    <x v="0"/>
  </r>
  <r>
    <n v="190"/>
    <x v="4"/>
    <x v="10"/>
    <x v="0"/>
    <x v="0"/>
    <x v="0"/>
    <x v="0"/>
    <x v="2"/>
    <x v="0"/>
  </r>
  <r>
    <n v="197"/>
    <x v="4"/>
    <x v="14"/>
    <x v="0"/>
    <x v="0"/>
    <x v="0"/>
    <x v="0"/>
    <x v="2"/>
    <x v="0"/>
  </r>
  <r>
    <n v="203"/>
    <x v="4"/>
    <x v="2"/>
    <x v="0"/>
    <x v="0"/>
    <x v="0"/>
    <x v="0"/>
    <x v="2"/>
    <x v="0"/>
  </r>
  <r>
    <n v="210"/>
    <x v="4"/>
    <x v="3"/>
    <x v="0"/>
    <x v="0"/>
    <x v="0"/>
    <x v="0"/>
    <x v="2"/>
    <x v="0"/>
  </r>
  <r>
    <n v="222"/>
    <x v="4"/>
    <x v="0"/>
    <x v="0"/>
    <x v="0"/>
    <x v="0"/>
    <x v="0"/>
    <x v="2"/>
    <x v="0"/>
  </r>
  <r>
    <n v="223"/>
    <x v="4"/>
    <x v="17"/>
    <x v="0"/>
    <x v="0"/>
    <x v="0"/>
    <x v="0"/>
    <x v="2"/>
    <x v="0"/>
  </r>
  <r>
    <n v="224"/>
    <x v="4"/>
    <x v="1"/>
    <x v="0"/>
    <x v="0"/>
    <x v="0"/>
    <x v="0"/>
    <x v="2"/>
    <x v="0"/>
  </r>
  <r>
    <n v="226"/>
    <x v="4"/>
    <x v="10"/>
    <x v="0"/>
    <x v="0"/>
    <x v="0"/>
    <x v="0"/>
    <x v="2"/>
    <x v="0"/>
  </r>
  <r>
    <n v="227"/>
    <x v="4"/>
    <x v="10"/>
    <x v="0"/>
    <x v="0"/>
    <x v="0"/>
    <x v="0"/>
    <x v="2"/>
    <x v="0"/>
  </r>
  <r>
    <n v="231"/>
    <x v="4"/>
    <x v="25"/>
    <x v="1"/>
    <x v="0"/>
    <x v="0"/>
    <x v="0"/>
    <x v="2"/>
    <x v="0"/>
  </r>
  <r>
    <n v="237"/>
    <x v="4"/>
    <x v="12"/>
    <x v="0"/>
    <x v="0"/>
    <x v="0"/>
    <x v="0"/>
    <x v="2"/>
    <x v="0"/>
  </r>
  <r>
    <n v="241"/>
    <x v="4"/>
    <x v="12"/>
    <x v="0"/>
    <x v="0"/>
    <x v="0"/>
    <x v="0"/>
    <x v="2"/>
    <x v="0"/>
  </r>
  <r>
    <n v="243"/>
    <x v="4"/>
    <x v="30"/>
    <x v="1"/>
    <x v="0"/>
    <x v="0"/>
    <x v="0"/>
    <x v="2"/>
    <x v="0"/>
  </r>
  <r>
    <n v="255"/>
    <x v="4"/>
    <x v="8"/>
    <x v="1"/>
    <x v="0"/>
    <x v="0"/>
    <x v="0"/>
    <x v="2"/>
    <x v="0"/>
  </r>
  <r>
    <n v="300"/>
    <x v="4"/>
    <x v="10"/>
    <x v="0"/>
    <x v="0"/>
    <x v="0"/>
    <x v="0"/>
    <x v="2"/>
    <x v="0"/>
  </r>
  <r>
    <n v="3"/>
    <x v="5"/>
    <x v="12"/>
    <x v="0"/>
    <x v="0"/>
    <x v="0"/>
    <x v="0"/>
    <x v="3"/>
    <x v="0"/>
  </r>
  <r>
    <n v="8"/>
    <x v="5"/>
    <x v="31"/>
    <x v="1"/>
    <x v="0"/>
    <x v="0"/>
    <x v="0"/>
    <x v="3"/>
    <x v="0"/>
  </r>
  <r>
    <n v="10"/>
    <x v="5"/>
    <x v="2"/>
    <x v="0"/>
    <x v="0"/>
    <x v="0"/>
    <x v="0"/>
    <x v="3"/>
    <x v="0"/>
  </r>
  <r>
    <n v="23"/>
    <x v="5"/>
    <x v="10"/>
    <x v="0"/>
    <x v="0"/>
    <x v="0"/>
    <x v="0"/>
    <x v="3"/>
    <x v="0"/>
  </r>
  <r>
    <n v="29"/>
    <x v="5"/>
    <x v="3"/>
    <x v="0"/>
    <x v="0"/>
    <x v="0"/>
    <x v="0"/>
    <x v="3"/>
    <x v="0"/>
  </r>
  <r>
    <n v="43"/>
    <x v="5"/>
    <x v="32"/>
    <x v="1"/>
    <x v="0"/>
    <x v="0"/>
    <x v="0"/>
    <x v="3"/>
    <x v="0"/>
  </r>
  <r>
    <n v="82"/>
    <x v="5"/>
    <x v="9"/>
    <x v="0"/>
    <x v="0"/>
    <x v="0"/>
    <x v="0"/>
    <x v="3"/>
    <x v="0"/>
  </r>
  <r>
    <n v="84"/>
    <x v="5"/>
    <x v="24"/>
    <x v="0"/>
    <x v="0"/>
    <x v="0"/>
    <x v="0"/>
    <x v="3"/>
    <x v="0"/>
  </r>
  <r>
    <n v="88"/>
    <x v="5"/>
    <x v="9"/>
    <x v="0"/>
    <x v="0"/>
    <x v="0"/>
    <x v="0"/>
    <x v="3"/>
    <x v="0"/>
  </r>
  <r>
    <n v="97"/>
    <x v="5"/>
    <x v="12"/>
    <x v="0"/>
    <x v="0"/>
    <x v="0"/>
    <x v="0"/>
    <x v="3"/>
    <x v="0"/>
  </r>
  <r>
    <n v="106"/>
    <x v="5"/>
    <x v="10"/>
    <x v="0"/>
    <x v="0"/>
    <x v="0"/>
    <x v="0"/>
    <x v="3"/>
    <x v="0"/>
  </r>
  <r>
    <n v="110"/>
    <x v="5"/>
    <x v="7"/>
    <x v="0"/>
    <x v="0"/>
    <x v="0"/>
    <x v="0"/>
    <x v="3"/>
    <x v="0"/>
  </r>
  <r>
    <n v="111"/>
    <x v="5"/>
    <x v="33"/>
    <x v="1"/>
    <x v="0"/>
    <x v="0"/>
    <x v="0"/>
    <x v="3"/>
    <x v="0"/>
  </r>
  <r>
    <n v="121"/>
    <x v="5"/>
    <x v="34"/>
    <x v="1"/>
    <x v="0"/>
    <x v="0"/>
    <x v="0"/>
    <x v="3"/>
    <x v="0"/>
  </r>
  <r>
    <n v="126"/>
    <x v="5"/>
    <x v="3"/>
    <x v="0"/>
    <x v="0"/>
    <x v="0"/>
    <x v="0"/>
    <x v="3"/>
    <x v="0"/>
  </r>
  <r>
    <n v="127"/>
    <x v="5"/>
    <x v="12"/>
    <x v="0"/>
    <x v="0"/>
    <x v="0"/>
    <x v="0"/>
    <x v="3"/>
    <x v="0"/>
  </r>
  <r>
    <n v="137"/>
    <x v="5"/>
    <x v="35"/>
    <x v="0"/>
    <x v="0"/>
    <x v="0"/>
    <x v="0"/>
    <x v="3"/>
    <x v="0"/>
  </r>
  <r>
    <n v="147"/>
    <x v="5"/>
    <x v="10"/>
    <x v="0"/>
    <x v="0"/>
    <x v="0"/>
    <x v="0"/>
    <x v="3"/>
    <x v="0"/>
  </r>
  <r>
    <n v="149"/>
    <x v="5"/>
    <x v="3"/>
    <x v="0"/>
    <x v="0"/>
    <x v="0"/>
    <x v="0"/>
    <x v="3"/>
    <x v="0"/>
  </r>
  <r>
    <n v="193"/>
    <x v="5"/>
    <x v="2"/>
    <x v="0"/>
    <x v="0"/>
    <x v="0"/>
    <x v="0"/>
    <x v="3"/>
    <x v="0"/>
  </r>
  <r>
    <n v="215"/>
    <x v="5"/>
    <x v="7"/>
    <x v="0"/>
    <x v="0"/>
    <x v="0"/>
    <x v="0"/>
    <x v="3"/>
    <x v="0"/>
  </r>
  <r>
    <n v="233"/>
    <x v="5"/>
    <x v="10"/>
    <x v="0"/>
    <x v="0"/>
    <x v="0"/>
    <x v="0"/>
    <x v="3"/>
    <x v="0"/>
  </r>
  <r>
    <n v="268"/>
    <x v="5"/>
    <x v="7"/>
    <x v="0"/>
    <x v="0"/>
    <x v="0"/>
    <x v="0"/>
    <x v="3"/>
    <x v="0"/>
  </r>
  <r>
    <n v="272"/>
    <x v="5"/>
    <x v="9"/>
    <x v="0"/>
    <x v="0"/>
    <x v="0"/>
    <x v="0"/>
    <x v="3"/>
    <x v="0"/>
  </r>
  <r>
    <n v="286"/>
    <x v="5"/>
    <x v="1"/>
    <x v="0"/>
    <x v="0"/>
    <x v="0"/>
    <x v="0"/>
    <x v="3"/>
    <x v="0"/>
  </r>
  <r>
    <n v="296"/>
    <x v="5"/>
    <x v="0"/>
    <x v="0"/>
    <x v="0"/>
    <x v="0"/>
    <x v="2"/>
    <x v="3"/>
    <x v="0"/>
  </r>
  <r>
    <n v="2"/>
    <x v="6"/>
    <x v="27"/>
    <x v="1"/>
    <x v="0"/>
    <x v="1"/>
    <x v="2"/>
    <x v="4"/>
    <x v="3"/>
  </r>
  <r>
    <n v="42"/>
    <x v="6"/>
    <x v="36"/>
    <x v="2"/>
    <x v="0"/>
    <x v="1"/>
    <x v="2"/>
    <x v="4"/>
    <x v="3"/>
  </r>
  <r>
    <n v="44"/>
    <x v="6"/>
    <x v="7"/>
    <x v="2"/>
    <x v="0"/>
    <x v="1"/>
    <x v="2"/>
    <x v="4"/>
    <x v="3"/>
  </r>
  <r>
    <n v="85"/>
    <x v="6"/>
    <x v="37"/>
    <x v="2"/>
    <x v="0"/>
    <x v="1"/>
    <x v="2"/>
    <x v="4"/>
    <x v="3"/>
  </r>
  <r>
    <n v="91"/>
    <x v="6"/>
    <x v="38"/>
    <x v="2"/>
    <x v="0"/>
    <x v="1"/>
    <x v="2"/>
    <x v="4"/>
    <x v="3"/>
  </r>
  <r>
    <n v="92"/>
    <x v="6"/>
    <x v="21"/>
    <x v="1"/>
    <x v="0"/>
    <x v="1"/>
    <x v="2"/>
    <x v="4"/>
    <x v="3"/>
  </r>
  <r>
    <n v="95"/>
    <x v="6"/>
    <x v="39"/>
    <x v="1"/>
    <x v="0"/>
    <x v="1"/>
    <x v="2"/>
    <x v="4"/>
    <x v="3"/>
  </r>
  <r>
    <n v="123"/>
    <x v="6"/>
    <x v="19"/>
    <x v="1"/>
    <x v="0"/>
    <x v="1"/>
    <x v="2"/>
    <x v="4"/>
    <x v="3"/>
  </r>
  <r>
    <n v="124"/>
    <x v="6"/>
    <x v="40"/>
    <x v="2"/>
    <x v="0"/>
    <x v="1"/>
    <x v="2"/>
    <x v="4"/>
    <x v="3"/>
  </r>
  <r>
    <n v="130"/>
    <x v="6"/>
    <x v="41"/>
    <x v="2"/>
    <x v="0"/>
    <x v="1"/>
    <x v="2"/>
    <x v="4"/>
    <x v="3"/>
  </r>
  <r>
    <n v="143"/>
    <x v="6"/>
    <x v="34"/>
    <x v="1"/>
    <x v="0"/>
    <x v="1"/>
    <x v="2"/>
    <x v="4"/>
    <x v="3"/>
  </r>
  <r>
    <n v="145"/>
    <x v="6"/>
    <x v="42"/>
    <x v="2"/>
    <x v="0"/>
    <x v="1"/>
    <x v="2"/>
    <x v="4"/>
    <x v="3"/>
  </r>
  <r>
    <n v="178"/>
    <x v="6"/>
    <x v="43"/>
    <x v="2"/>
    <x v="0"/>
    <x v="1"/>
    <x v="2"/>
    <x v="4"/>
    <x v="3"/>
  </r>
  <r>
    <n v="216"/>
    <x v="6"/>
    <x v="7"/>
    <x v="1"/>
    <x v="0"/>
    <x v="1"/>
    <x v="2"/>
    <x v="4"/>
    <x v="3"/>
  </r>
  <r>
    <n v="246"/>
    <x v="6"/>
    <x v="21"/>
    <x v="1"/>
    <x v="0"/>
    <x v="1"/>
    <x v="2"/>
    <x v="4"/>
    <x v="3"/>
  </r>
  <r>
    <n v="254"/>
    <x v="6"/>
    <x v="44"/>
    <x v="2"/>
    <x v="0"/>
    <x v="1"/>
    <x v="2"/>
    <x v="4"/>
    <x v="3"/>
  </r>
  <r>
    <n v="279"/>
    <x v="6"/>
    <x v="20"/>
    <x v="1"/>
    <x v="0"/>
    <x v="1"/>
    <x v="2"/>
    <x v="4"/>
    <x v="3"/>
  </r>
  <r>
    <n v="290"/>
    <x v="6"/>
    <x v="45"/>
    <x v="2"/>
    <x v="0"/>
    <x v="1"/>
    <x v="2"/>
    <x v="4"/>
    <x v="3"/>
  </r>
  <r>
    <n v="297"/>
    <x v="6"/>
    <x v="46"/>
    <x v="1"/>
    <x v="0"/>
    <x v="1"/>
    <x v="2"/>
    <x v="4"/>
    <x v="3"/>
  </r>
  <r>
    <n v="18"/>
    <x v="7"/>
    <x v="33"/>
    <x v="2"/>
    <x v="0"/>
    <x v="1"/>
    <x v="3"/>
    <x v="4"/>
    <x v="3"/>
  </r>
  <r>
    <n v="67"/>
    <x v="7"/>
    <x v="14"/>
    <x v="1"/>
    <x v="0"/>
    <x v="1"/>
    <x v="3"/>
    <x v="4"/>
    <x v="3"/>
  </r>
  <r>
    <n v="90"/>
    <x v="7"/>
    <x v="36"/>
    <x v="2"/>
    <x v="0"/>
    <x v="1"/>
    <x v="3"/>
    <x v="4"/>
    <x v="3"/>
  </r>
  <r>
    <n v="122"/>
    <x v="7"/>
    <x v="17"/>
    <x v="1"/>
    <x v="0"/>
    <x v="1"/>
    <x v="3"/>
    <x v="4"/>
    <x v="3"/>
  </r>
  <r>
    <n v="131"/>
    <x v="7"/>
    <x v="47"/>
    <x v="2"/>
    <x v="0"/>
    <x v="1"/>
    <x v="3"/>
    <x v="4"/>
    <x v="3"/>
  </r>
  <r>
    <n v="151"/>
    <x v="7"/>
    <x v="48"/>
    <x v="1"/>
    <x v="0"/>
    <x v="1"/>
    <x v="3"/>
    <x v="4"/>
    <x v="3"/>
  </r>
  <r>
    <n v="153"/>
    <x v="7"/>
    <x v="39"/>
    <x v="1"/>
    <x v="0"/>
    <x v="1"/>
    <x v="3"/>
    <x v="4"/>
    <x v="3"/>
  </r>
  <r>
    <n v="159"/>
    <x v="7"/>
    <x v="39"/>
    <x v="1"/>
    <x v="0"/>
    <x v="1"/>
    <x v="3"/>
    <x v="4"/>
    <x v="3"/>
  </r>
  <r>
    <n v="182"/>
    <x v="7"/>
    <x v="49"/>
    <x v="2"/>
    <x v="0"/>
    <x v="1"/>
    <x v="3"/>
    <x v="4"/>
    <x v="3"/>
  </r>
  <r>
    <n v="201"/>
    <x v="7"/>
    <x v="44"/>
    <x v="2"/>
    <x v="0"/>
    <x v="1"/>
    <x v="3"/>
    <x v="4"/>
    <x v="3"/>
  </r>
  <r>
    <n v="207"/>
    <x v="7"/>
    <x v="50"/>
    <x v="2"/>
    <x v="0"/>
    <x v="1"/>
    <x v="3"/>
    <x v="4"/>
    <x v="3"/>
  </r>
  <r>
    <n v="230"/>
    <x v="7"/>
    <x v="51"/>
    <x v="2"/>
    <x v="0"/>
    <x v="1"/>
    <x v="3"/>
    <x v="4"/>
    <x v="3"/>
  </r>
  <r>
    <n v="275"/>
    <x v="7"/>
    <x v="41"/>
    <x v="2"/>
    <x v="0"/>
    <x v="1"/>
    <x v="3"/>
    <x v="4"/>
    <x v="3"/>
  </r>
  <r>
    <n v="276"/>
    <x v="7"/>
    <x v="52"/>
    <x v="2"/>
    <x v="0"/>
    <x v="1"/>
    <x v="3"/>
    <x v="4"/>
    <x v="3"/>
  </r>
  <r>
    <n v="284"/>
    <x v="7"/>
    <x v="53"/>
    <x v="2"/>
    <x v="0"/>
    <x v="1"/>
    <x v="3"/>
    <x v="4"/>
    <x v="3"/>
  </r>
  <r>
    <n v="13"/>
    <x v="8"/>
    <x v="26"/>
    <x v="1"/>
    <x v="0"/>
    <x v="1"/>
    <x v="4"/>
    <x v="4"/>
    <x v="1"/>
  </r>
  <r>
    <n v="15"/>
    <x v="8"/>
    <x v="40"/>
    <x v="2"/>
    <x v="0"/>
    <x v="1"/>
    <x v="4"/>
    <x v="4"/>
    <x v="1"/>
  </r>
  <r>
    <n v="21"/>
    <x v="8"/>
    <x v="54"/>
    <x v="2"/>
    <x v="0"/>
    <x v="1"/>
    <x v="4"/>
    <x v="4"/>
    <x v="1"/>
  </r>
  <r>
    <n v="25"/>
    <x v="8"/>
    <x v="55"/>
    <x v="2"/>
    <x v="0"/>
    <x v="1"/>
    <x v="4"/>
    <x v="4"/>
    <x v="1"/>
  </r>
  <r>
    <n v="48"/>
    <x v="8"/>
    <x v="46"/>
    <x v="1"/>
    <x v="0"/>
    <x v="1"/>
    <x v="4"/>
    <x v="4"/>
    <x v="1"/>
  </r>
  <r>
    <n v="53"/>
    <x v="8"/>
    <x v="34"/>
    <x v="1"/>
    <x v="0"/>
    <x v="1"/>
    <x v="4"/>
    <x v="4"/>
    <x v="1"/>
  </r>
  <r>
    <n v="66"/>
    <x v="8"/>
    <x v="56"/>
    <x v="1"/>
    <x v="0"/>
    <x v="1"/>
    <x v="4"/>
    <x v="4"/>
    <x v="1"/>
  </r>
  <r>
    <n v="70"/>
    <x v="8"/>
    <x v="18"/>
    <x v="1"/>
    <x v="0"/>
    <x v="1"/>
    <x v="4"/>
    <x v="4"/>
    <x v="1"/>
  </r>
  <r>
    <n v="74"/>
    <x v="8"/>
    <x v="52"/>
    <x v="2"/>
    <x v="0"/>
    <x v="1"/>
    <x v="4"/>
    <x v="4"/>
    <x v="1"/>
  </r>
  <r>
    <n v="100"/>
    <x v="8"/>
    <x v="32"/>
    <x v="1"/>
    <x v="0"/>
    <x v="1"/>
    <x v="4"/>
    <x v="4"/>
    <x v="1"/>
  </r>
  <r>
    <n v="144"/>
    <x v="8"/>
    <x v="57"/>
    <x v="2"/>
    <x v="0"/>
    <x v="1"/>
    <x v="4"/>
    <x v="4"/>
    <x v="1"/>
  </r>
  <r>
    <n v="148"/>
    <x v="8"/>
    <x v="16"/>
    <x v="1"/>
    <x v="0"/>
    <x v="1"/>
    <x v="4"/>
    <x v="4"/>
    <x v="1"/>
  </r>
  <r>
    <n v="161"/>
    <x v="8"/>
    <x v="8"/>
    <x v="1"/>
    <x v="0"/>
    <x v="1"/>
    <x v="4"/>
    <x v="4"/>
    <x v="1"/>
  </r>
  <r>
    <n v="172"/>
    <x v="8"/>
    <x v="8"/>
    <x v="1"/>
    <x v="0"/>
    <x v="1"/>
    <x v="4"/>
    <x v="4"/>
    <x v="1"/>
  </r>
  <r>
    <n v="179"/>
    <x v="8"/>
    <x v="58"/>
    <x v="1"/>
    <x v="0"/>
    <x v="1"/>
    <x v="4"/>
    <x v="4"/>
    <x v="1"/>
  </r>
  <r>
    <n v="180"/>
    <x v="8"/>
    <x v="57"/>
    <x v="2"/>
    <x v="0"/>
    <x v="1"/>
    <x v="4"/>
    <x v="4"/>
    <x v="1"/>
  </r>
  <r>
    <n v="189"/>
    <x v="8"/>
    <x v="16"/>
    <x v="1"/>
    <x v="0"/>
    <x v="1"/>
    <x v="4"/>
    <x v="4"/>
    <x v="1"/>
  </r>
  <r>
    <n v="192"/>
    <x v="8"/>
    <x v="59"/>
    <x v="2"/>
    <x v="0"/>
    <x v="1"/>
    <x v="4"/>
    <x v="4"/>
    <x v="1"/>
  </r>
  <r>
    <n v="218"/>
    <x v="8"/>
    <x v="21"/>
    <x v="2"/>
    <x v="0"/>
    <x v="1"/>
    <x v="4"/>
    <x v="4"/>
    <x v="1"/>
  </r>
  <r>
    <n v="240"/>
    <x v="8"/>
    <x v="60"/>
    <x v="2"/>
    <x v="0"/>
    <x v="1"/>
    <x v="4"/>
    <x v="4"/>
    <x v="1"/>
  </r>
  <r>
    <n v="244"/>
    <x v="8"/>
    <x v="24"/>
    <x v="1"/>
    <x v="0"/>
    <x v="1"/>
    <x v="4"/>
    <x v="4"/>
    <x v="1"/>
  </r>
  <r>
    <n v="256"/>
    <x v="8"/>
    <x v="61"/>
    <x v="2"/>
    <x v="0"/>
    <x v="1"/>
    <x v="4"/>
    <x v="4"/>
    <x v="1"/>
  </r>
  <r>
    <n v="267"/>
    <x v="8"/>
    <x v="27"/>
    <x v="1"/>
    <x v="0"/>
    <x v="1"/>
    <x v="4"/>
    <x v="4"/>
    <x v="1"/>
  </r>
  <r>
    <n v="291"/>
    <x v="8"/>
    <x v="62"/>
    <x v="2"/>
    <x v="0"/>
    <x v="1"/>
    <x v="4"/>
    <x v="4"/>
    <x v="1"/>
  </r>
  <r>
    <n v="298"/>
    <x v="8"/>
    <x v="63"/>
    <x v="2"/>
    <x v="0"/>
    <x v="1"/>
    <x v="4"/>
    <x v="4"/>
    <x v="1"/>
  </r>
  <r>
    <n v="9"/>
    <x v="9"/>
    <x v="64"/>
    <x v="2"/>
    <x v="0"/>
    <x v="1"/>
    <x v="5"/>
    <x v="5"/>
    <x v="4"/>
  </r>
  <r>
    <n v="72"/>
    <x v="9"/>
    <x v="65"/>
    <x v="2"/>
    <x v="0"/>
    <x v="1"/>
    <x v="5"/>
    <x v="5"/>
    <x v="4"/>
  </r>
  <r>
    <n v="135"/>
    <x v="9"/>
    <x v="65"/>
    <x v="2"/>
    <x v="0"/>
    <x v="1"/>
    <x v="5"/>
    <x v="5"/>
    <x v="4"/>
  </r>
  <r>
    <n v="136"/>
    <x v="9"/>
    <x v="66"/>
    <x v="2"/>
    <x v="0"/>
    <x v="1"/>
    <x v="5"/>
    <x v="5"/>
    <x v="4"/>
  </r>
  <r>
    <n v="139"/>
    <x v="9"/>
    <x v="65"/>
    <x v="2"/>
    <x v="0"/>
    <x v="1"/>
    <x v="5"/>
    <x v="5"/>
    <x v="4"/>
  </r>
  <r>
    <n v="156"/>
    <x v="9"/>
    <x v="65"/>
    <x v="2"/>
    <x v="0"/>
    <x v="1"/>
    <x v="5"/>
    <x v="5"/>
    <x v="4"/>
  </r>
  <r>
    <n v="157"/>
    <x v="9"/>
    <x v="65"/>
    <x v="2"/>
    <x v="0"/>
    <x v="1"/>
    <x v="5"/>
    <x v="5"/>
    <x v="4"/>
  </r>
  <r>
    <n v="160"/>
    <x v="9"/>
    <x v="65"/>
    <x v="2"/>
    <x v="0"/>
    <x v="1"/>
    <x v="5"/>
    <x v="5"/>
    <x v="4"/>
  </r>
  <r>
    <n v="170"/>
    <x v="9"/>
    <x v="65"/>
    <x v="2"/>
    <x v="0"/>
    <x v="1"/>
    <x v="5"/>
    <x v="5"/>
    <x v="4"/>
  </r>
  <r>
    <n v="175"/>
    <x v="9"/>
    <x v="65"/>
    <x v="2"/>
    <x v="0"/>
    <x v="1"/>
    <x v="5"/>
    <x v="5"/>
    <x v="4"/>
  </r>
  <r>
    <n v="176"/>
    <x v="9"/>
    <x v="43"/>
    <x v="2"/>
    <x v="0"/>
    <x v="1"/>
    <x v="5"/>
    <x v="5"/>
    <x v="4"/>
  </r>
  <r>
    <n v="199"/>
    <x v="9"/>
    <x v="65"/>
    <x v="2"/>
    <x v="0"/>
    <x v="1"/>
    <x v="5"/>
    <x v="5"/>
    <x v="4"/>
  </r>
  <r>
    <n v="205"/>
    <x v="9"/>
    <x v="65"/>
    <x v="2"/>
    <x v="0"/>
    <x v="1"/>
    <x v="5"/>
    <x v="5"/>
    <x v="4"/>
  </r>
  <r>
    <n v="214"/>
    <x v="9"/>
    <x v="65"/>
    <x v="2"/>
    <x v="0"/>
    <x v="1"/>
    <x v="5"/>
    <x v="5"/>
    <x v="4"/>
  </r>
  <r>
    <n v="248"/>
    <x v="9"/>
    <x v="65"/>
    <x v="2"/>
    <x v="0"/>
    <x v="1"/>
    <x v="5"/>
    <x v="5"/>
    <x v="4"/>
  </r>
  <r>
    <n v="259"/>
    <x v="9"/>
    <x v="65"/>
    <x v="2"/>
    <x v="0"/>
    <x v="1"/>
    <x v="5"/>
    <x v="5"/>
    <x v="4"/>
  </r>
  <r>
    <n v="269"/>
    <x v="9"/>
    <x v="65"/>
    <x v="2"/>
    <x v="0"/>
    <x v="1"/>
    <x v="5"/>
    <x v="5"/>
    <x v="4"/>
  </r>
  <r>
    <n v="270"/>
    <x v="9"/>
    <x v="65"/>
    <x v="2"/>
    <x v="0"/>
    <x v="1"/>
    <x v="5"/>
    <x v="5"/>
    <x v="4"/>
  </r>
  <r>
    <n v="280"/>
    <x v="9"/>
    <x v="65"/>
    <x v="2"/>
    <x v="0"/>
    <x v="1"/>
    <x v="5"/>
    <x v="5"/>
    <x v="4"/>
  </r>
  <r>
    <n v="7"/>
    <x v="10"/>
    <x v="67"/>
    <x v="2"/>
    <x v="0"/>
    <x v="1"/>
    <x v="6"/>
    <x v="5"/>
    <x v="1"/>
  </r>
  <r>
    <n v="14"/>
    <x v="10"/>
    <x v="65"/>
    <x v="2"/>
    <x v="0"/>
    <x v="1"/>
    <x v="6"/>
    <x v="5"/>
    <x v="1"/>
  </r>
  <r>
    <n v="32"/>
    <x v="10"/>
    <x v="68"/>
    <x v="2"/>
    <x v="0"/>
    <x v="1"/>
    <x v="6"/>
    <x v="5"/>
    <x v="1"/>
  </r>
  <r>
    <n v="46"/>
    <x v="10"/>
    <x v="69"/>
    <x v="2"/>
    <x v="0"/>
    <x v="1"/>
    <x v="6"/>
    <x v="5"/>
    <x v="1"/>
  </r>
  <r>
    <n v="60"/>
    <x v="10"/>
    <x v="70"/>
    <x v="2"/>
    <x v="0"/>
    <x v="1"/>
    <x v="6"/>
    <x v="5"/>
    <x v="1"/>
  </r>
  <r>
    <n v="62"/>
    <x v="10"/>
    <x v="71"/>
    <x v="2"/>
    <x v="0"/>
    <x v="1"/>
    <x v="6"/>
    <x v="5"/>
    <x v="1"/>
  </r>
  <r>
    <n v="71"/>
    <x v="10"/>
    <x v="65"/>
    <x v="2"/>
    <x v="0"/>
    <x v="1"/>
    <x v="6"/>
    <x v="5"/>
    <x v="1"/>
  </r>
  <r>
    <n v="78"/>
    <x v="10"/>
    <x v="65"/>
    <x v="2"/>
    <x v="0"/>
    <x v="1"/>
    <x v="6"/>
    <x v="5"/>
    <x v="1"/>
  </r>
  <r>
    <n v="89"/>
    <x v="10"/>
    <x v="65"/>
    <x v="2"/>
    <x v="0"/>
    <x v="1"/>
    <x v="6"/>
    <x v="5"/>
    <x v="1"/>
  </r>
  <r>
    <n v="108"/>
    <x v="10"/>
    <x v="65"/>
    <x v="2"/>
    <x v="0"/>
    <x v="1"/>
    <x v="6"/>
    <x v="5"/>
    <x v="1"/>
  </r>
  <r>
    <n v="114"/>
    <x v="10"/>
    <x v="70"/>
    <x v="2"/>
    <x v="0"/>
    <x v="1"/>
    <x v="6"/>
    <x v="5"/>
    <x v="1"/>
  </r>
  <r>
    <n v="117"/>
    <x v="10"/>
    <x v="54"/>
    <x v="2"/>
    <x v="0"/>
    <x v="1"/>
    <x v="6"/>
    <x v="5"/>
    <x v="1"/>
  </r>
  <r>
    <n v="132"/>
    <x v="10"/>
    <x v="65"/>
    <x v="2"/>
    <x v="0"/>
    <x v="1"/>
    <x v="6"/>
    <x v="5"/>
    <x v="1"/>
  </r>
  <r>
    <n v="152"/>
    <x v="10"/>
    <x v="65"/>
    <x v="2"/>
    <x v="0"/>
    <x v="1"/>
    <x v="6"/>
    <x v="5"/>
    <x v="1"/>
  </r>
  <r>
    <n v="158"/>
    <x v="10"/>
    <x v="69"/>
    <x v="2"/>
    <x v="0"/>
    <x v="1"/>
    <x v="6"/>
    <x v="5"/>
    <x v="1"/>
  </r>
  <r>
    <n v="163"/>
    <x v="10"/>
    <x v="65"/>
    <x v="2"/>
    <x v="0"/>
    <x v="1"/>
    <x v="6"/>
    <x v="5"/>
    <x v="1"/>
  </r>
  <r>
    <n v="173"/>
    <x v="10"/>
    <x v="65"/>
    <x v="2"/>
    <x v="0"/>
    <x v="1"/>
    <x v="6"/>
    <x v="5"/>
    <x v="1"/>
  </r>
  <r>
    <n v="184"/>
    <x v="10"/>
    <x v="65"/>
    <x v="2"/>
    <x v="0"/>
    <x v="1"/>
    <x v="6"/>
    <x v="5"/>
    <x v="1"/>
  </r>
  <r>
    <n v="194"/>
    <x v="10"/>
    <x v="65"/>
    <x v="2"/>
    <x v="0"/>
    <x v="1"/>
    <x v="6"/>
    <x v="5"/>
    <x v="1"/>
  </r>
  <r>
    <n v="198"/>
    <x v="10"/>
    <x v="65"/>
    <x v="2"/>
    <x v="0"/>
    <x v="1"/>
    <x v="6"/>
    <x v="5"/>
    <x v="1"/>
  </r>
  <r>
    <n v="204"/>
    <x v="10"/>
    <x v="65"/>
    <x v="2"/>
    <x v="0"/>
    <x v="1"/>
    <x v="6"/>
    <x v="5"/>
    <x v="1"/>
  </r>
  <r>
    <n v="217"/>
    <x v="10"/>
    <x v="65"/>
    <x v="2"/>
    <x v="0"/>
    <x v="1"/>
    <x v="6"/>
    <x v="5"/>
    <x v="1"/>
  </r>
  <r>
    <n v="235"/>
    <x v="10"/>
    <x v="72"/>
    <x v="2"/>
    <x v="0"/>
    <x v="1"/>
    <x v="6"/>
    <x v="5"/>
    <x v="1"/>
  </r>
  <r>
    <n v="278"/>
    <x v="10"/>
    <x v="73"/>
    <x v="2"/>
    <x v="0"/>
    <x v="1"/>
    <x v="6"/>
    <x v="5"/>
    <x v="1"/>
  </r>
  <r>
    <n v="292"/>
    <x v="10"/>
    <x v="65"/>
    <x v="2"/>
    <x v="0"/>
    <x v="1"/>
    <x v="6"/>
    <x v="5"/>
    <x v="1"/>
  </r>
  <r>
    <n v="40"/>
    <x v="11"/>
    <x v="65"/>
    <x v="2"/>
    <x v="0"/>
    <x v="1"/>
    <x v="5"/>
    <x v="5"/>
    <x v="3"/>
  </r>
  <r>
    <n v="56"/>
    <x v="11"/>
    <x v="74"/>
    <x v="2"/>
    <x v="0"/>
    <x v="1"/>
    <x v="5"/>
    <x v="5"/>
    <x v="3"/>
  </r>
  <r>
    <n v="61"/>
    <x v="11"/>
    <x v="65"/>
    <x v="2"/>
    <x v="0"/>
    <x v="1"/>
    <x v="5"/>
    <x v="5"/>
    <x v="3"/>
  </r>
  <r>
    <n v="102"/>
    <x v="11"/>
    <x v="70"/>
    <x v="2"/>
    <x v="0"/>
    <x v="1"/>
    <x v="5"/>
    <x v="5"/>
    <x v="3"/>
  </r>
  <r>
    <n v="113"/>
    <x v="11"/>
    <x v="65"/>
    <x v="2"/>
    <x v="0"/>
    <x v="1"/>
    <x v="5"/>
    <x v="5"/>
    <x v="3"/>
  </r>
  <r>
    <n v="115"/>
    <x v="11"/>
    <x v="65"/>
    <x v="2"/>
    <x v="0"/>
    <x v="1"/>
    <x v="5"/>
    <x v="5"/>
    <x v="3"/>
  </r>
  <r>
    <n v="140"/>
    <x v="11"/>
    <x v="65"/>
    <x v="2"/>
    <x v="0"/>
    <x v="1"/>
    <x v="5"/>
    <x v="5"/>
    <x v="3"/>
  </r>
  <r>
    <n v="150"/>
    <x v="11"/>
    <x v="65"/>
    <x v="2"/>
    <x v="0"/>
    <x v="1"/>
    <x v="5"/>
    <x v="5"/>
    <x v="3"/>
  </r>
  <r>
    <n v="166"/>
    <x v="11"/>
    <x v="75"/>
    <x v="2"/>
    <x v="0"/>
    <x v="1"/>
    <x v="5"/>
    <x v="5"/>
    <x v="3"/>
  </r>
  <r>
    <n v="185"/>
    <x v="11"/>
    <x v="63"/>
    <x v="2"/>
    <x v="0"/>
    <x v="1"/>
    <x v="5"/>
    <x v="5"/>
    <x v="3"/>
  </r>
  <r>
    <n v="187"/>
    <x v="11"/>
    <x v="45"/>
    <x v="2"/>
    <x v="0"/>
    <x v="1"/>
    <x v="5"/>
    <x v="5"/>
    <x v="3"/>
  </r>
  <r>
    <n v="191"/>
    <x v="11"/>
    <x v="76"/>
    <x v="2"/>
    <x v="0"/>
    <x v="1"/>
    <x v="5"/>
    <x v="5"/>
    <x v="3"/>
  </r>
  <r>
    <n v="212"/>
    <x v="11"/>
    <x v="65"/>
    <x v="2"/>
    <x v="0"/>
    <x v="1"/>
    <x v="5"/>
    <x v="5"/>
    <x v="3"/>
  </r>
  <r>
    <n v="225"/>
    <x v="11"/>
    <x v="65"/>
    <x v="2"/>
    <x v="0"/>
    <x v="1"/>
    <x v="5"/>
    <x v="5"/>
    <x v="3"/>
  </r>
  <r>
    <n v="273"/>
    <x v="11"/>
    <x v="65"/>
    <x v="2"/>
    <x v="0"/>
    <x v="1"/>
    <x v="5"/>
    <x v="5"/>
    <x v="3"/>
  </r>
  <r>
    <n v="287"/>
    <x v="11"/>
    <x v="65"/>
    <x v="2"/>
    <x v="0"/>
    <x v="1"/>
    <x v="5"/>
    <x v="5"/>
    <x v="3"/>
  </r>
  <r>
    <n v="299"/>
    <x v="11"/>
    <x v="36"/>
    <x v="2"/>
    <x v="0"/>
    <x v="1"/>
    <x v="5"/>
    <x v="5"/>
    <x v="3"/>
  </r>
  <r>
    <m/>
    <x v="12"/>
    <x v="77"/>
    <x v="3"/>
    <x v="2"/>
    <x v="2"/>
    <x v="7"/>
    <x v="6"/>
    <x v="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01">
  <r>
    <x v="0"/>
    <n v="30"/>
    <x v="0"/>
  </r>
  <r>
    <x v="0"/>
    <n v="21"/>
    <x v="1"/>
  </r>
  <r>
    <x v="0"/>
    <n v="30"/>
    <x v="0"/>
  </r>
  <r>
    <x v="0"/>
    <n v="24"/>
    <x v="1"/>
  </r>
  <r>
    <x v="0"/>
    <n v="14"/>
    <x v="1"/>
  </r>
  <r>
    <x v="0"/>
    <n v="21"/>
    <x v="1"/>
  </r>
  <r>
    <x v="0"/>
    <n v="16"/>
    <x v="1"/>
  </r>
  <r>
    <x v="0"/>
    <n v="20"/>
    <x v="1"/>
  </r>
  <r>
    <x v="0"/>
    <n v="17"/>
    <x v="1"/>
  </r>
  <r>
    <x v="0"/>
    <n v="19"/>
    <x v="1"/>
  </r>
  <r>
    <x v="0"/>
    <n v="13"/>
    <x v="1"/>
  </r>
  <r>
    <x v="0"/>
    <n v="24"/>
    <x v="1"/>
  </r>
  <r>
    <x v="0"/>
    <n v="24"/>
    <x v="1"/>
  </r>
  <r>
    <x v="0"/>
    <n v="15"/>
    <x v="1"/>
  </r>
  <r>
    <x v="0"/>
    <n v="10"/>
    <x v="1"/>
  </r>
  <r>
    <x v="0"/>
    <n v="18"/>
    <x v="1"/>
  </r>
  <r>
    <x v="0"/>
    <n v="15"/>
    <x v="1"/>
  </r>
  <r>
    <x v="0"/>
    <n v="19"/>
    <x v="1"/>
  </r>
  <r>
    <x v="0"/>
    <n v="24"/>
    <x v="1"/>
  </r>
  <r>
    <x v="0"/>
    <n v="21"/>
    <x v="1"/>
  </r>
  <r>
    <x v="0"/>
    <n v="22"/>
    <x v="1"/>
  </r>
  <r>
    <x v="0"/>
    <n v="18"/>
    <x v="1"/>
  </r>
  <r>
    <x v="0"/>
    <n v="19"/>
    <x v="1"/>
  </r>
  <r>
    <x v="0"/>
    <n v="16"/>
    <x v="1"/>
  </r>
  <r>
    <x v="0"/>
    <n v="39"/>
    <x v="0"/>
  </r>
  <r>
    <x v="0"/>
    <n v="28"/>
    <x v="0"/>
  </r>
  <r>
    <x v="0"/>
    <n v="17"/>
    <x v="1"/>
  </r>
  <r>
    <x v="0"/>
    <n v="17"/>
    <x v="1"/>
  </r>
  <r>
    <x v="0"/>
    <n v="14"/>
    <x v="0"/>
  </r>
  <r>
    <x v="0"/>
    <n v="16"/>
    <x v="0"/>
  </r>
  <r>
    <x v="0"/>
    <n v="21"/>
    <x v="1"/>
  </r>
  <r>
    <x v="0"/>
    <n v="37"/>
    <x v="0"/>
  </r>
  <r>
    <x v="0"/>
    <n v="41"/>
    <x v="0"/>
  </r>
  <r>
    <x v="0"/>
    <n v="19"/>
    <x v="1"/>
  </r>
  <r>
    <x v="0"/>
    <n v="42"/>
    <x v="0"/>
  </r>
  <r>
    <x v="0"/>
    <n v="19"/>
    <x v="1"/>
  </r>
  <r>
    <x v="0"/>
    <n v="19"/>
    <x v="1"/>
  </r>
  <r>
    <x v="0"/>
    <n v="24"/>
    <x v="1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  <r>
    <x v="1"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chartFormat="1" rowHeaderCaption="Schwierig-keitsgrad" colHeaderCaption="Vorgangs-bearbeitung">
  <location ref="O6:R21" firstHeaderRow="1" firstDataRow="2" firstDataCol="1"/>
  <pivotFields count="10">
    <pivotField showAll="0"/>
    <pivotField showAll="0"/>
    <pivotField showAll="0"/>
    <pivotField axis="axisRow" dataField="1" showAll="0">
      <items count="5">
        <item x="0"/>
        <item x="1"/>
        <item x="2"/>
        <item x="3"/>
        <item t="default"/>
      </items>
    </pivotField>
    <pivotField axis="axisCol" showAll="0">
      <items count="4">
        <item x="1"/>
        <item x="0"/>
        <item h="1" x="2"/>
        <item t="default"/>
      </items>
    </pivotField>
    <pivotField showAll="0"/>
    <pivotField showAll="0"/>
    <pivotField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</pivotFields>
  <rowFields count="2">
    <field x="3"/>
    <field x="9"/>
  </rowFields>
  <rowItems count="14">
    <i>
      <x/>
    </i>
    <i r="1">
      <x/>
    </i>
    <i r="1">
      <x v="1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Anzahl" fld="3" subtotal="count" baseField="0" baseItem="0"/>
  </dataFields>
  <formats count="7">
    <format dxfId="6">
      <pivotArea field="3" type="button" dataOnly="0" labelOnly="1" outline="0" axis="axisRow" fieldPosition="0"/>
    </format>
    <format dxfId="5">
      <pivotArea field="4" type="button" dataOnly="0" labelOnly="1" outline="0" axis="axisCol" fieldPosition="0"/>
    </format>
    <format dxfId="4">
      <pivotArea dataOnly="0" labelOnly="1" grandCol="1" outline="0" fieldPosition="0"/>
    </format>
    <format dxfId="3">
      <pivotArea dataOnly="0" labelOnly="1" grandRow="1" outline="0" fieldPosition="0"/>
    </format>
    <format dxfId="2">
      <pivotArea dataOnly="0" grandCol="1" outline="0" fieldPosition="0"/>
    </format>
    <format dxfId="1">
      <pivotArea outline="0" collapsedLevelsAreSubtotals="1" fieldPosition="0">
        <references count="1">
          <reference field="4" count="0" selected="0"/>
        </references>
      </pivotArea>
    </format>
    <format dxfId="0">
      <pivotArea dataOnly="0" labelOnly="1" fieldPosition="0">
        <references count="1">
          <reference field="4" count="0"/>
        </references>
      </pivotArea>
    </format>
  </format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Werte" grandTotalCaption="Gesamt-ergebnis" updatedVersion="6" minRefreshableVersion="3" useAutoFormatting="1" itemPrintTitles="1" createdVersion="6" indent="0" outline="1" outlineData="1" multipleFieldFilters="0" rowHeaderCaption="Schwierig-keitsgrad" colHeaderCaption="Vorgangs-bearbeitung">
  <location ref="D5:G28" firstHeaderRow="1" firstDataRow="2" firstDataCol="1"/>
  <pivotFields count="9">
    <pivotField showAll="0"/>
    <pivotField showAll="0"/>
    <pivotField axis="axisRow" showAll="0">
      <items count="79">
        <item x="2"/>
        <item x="1"/>
        <item x="35"/>
        <item x="13"/>
        <item x="23"/>
        <item x="6"/>
        <item x="17"/>
        <item x="9"/>
        <item x="4"/>
        <item x="12"/>
        <item x="7"/>
        <item x="10"/>
        <item x="3"/>
        <item x="0"/>
        <item x="14"/>
        <item x="29"/>
        <item x="11"/>
        <item x="20"/>
        <item x="24"/>
        <item x="30"/>
        <item x="22"/>
        <item x="5"/>
        <item x="32"/>
        <item x="31"/>
        <item x="39"/>
        <item x="19"/>
        <item x="15"/>
        <item x="21"/>
        <item x="8"/>
        <item x="18"/>
        <item x="25"/>
        <item x="26"/>
        <item x="27"/>
        <item x="28"/>
        <item x="46"/>
        <item x="56"/>
        <item x="16"/>
        <item x="33"/>
        <item x="34"/>
        <item x="64"/>
        <item x="48"/>
        <item x="58"/>
        <item x="40"/>
        <item x="38"/>
        <item x="75"/>
        <item x="76"/>
        <item x="57"/>
        <item x="44"/>
        <item x="66"/>
        <item x="71"/>
        <item x="43"/>
        <item x="49"/>
        <item x="52"/>
        <item x="63"/>
        <item x="37"/>
        <item x="45"/>
        <item x="36"/>
        <item x="74"/>
        <item x="42"/>
        <item x="70"/>
        <item x="55"/>
        <item x="60"/>
        <item x="53"/>
        <item x="69"/>
        <item x="47"/>
        <item x="41"/>
        <item x="68"/>
        <item x="51"/>
        <item x="65"/>
        <item x="54"/>
        <item x="59"/>
        <item x="50"/>
        <item x="62"/>
        <item x="61"/>
        <item x="73"/>
        <item x="67"/>
        <item x="72"/>
        <item x="77"/>
        <item t="default"/>
      </items>
    </pivotField>
    <pivotField axis="axisRow" dataField="1" showAll="0">
      <items count="5">
        <item x="0"/>
        <item sd="0" x="1"/>
        <item sd="0" x="2"/>
        <item sd="0" x="3"/>
        <item t="default"/>
      </items>
    </pivotField>
    <pivotField axis="axisCol" showAll="0">
      <items count="4">
        <item x="1"/>
        <item x="0"/>
        <item h="1" x="2"/>
        <item t="default"/>
      </items>
    </pivotField>
    <pivotField showAll="0"/>
    <pivotField showAll="0"/>
    <pivotField showAll="0"/>
    <pivotField showAll="0"/>
  </pivotFields>
  <rowFields count="2">
    <field x="3"/>
    <field x="2"/>
  </rowFields>
  <rowItems count="22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8"/>
    </i>
    <i>
      <x v="1"/>
    </i>
    <i>
      <x v="2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Anzahl" fld="3" subtotal="count" baseField="2" baseItem="0"/>
  </dataFields>
  <formats count="5">
    <format dxfId="11">
      <pivotArea type="origin" dataOnly="0" labelOnly="1" outline="0" fieldPosition="0"/>
    </format>
    <format dxfId="10">
      <pivotArea field="3" type="button" dataOnly="0" labelOnly="1" outline="0" axis="axisRow" fieldPosition="0"/>
    </format>
    <format dxfId="9">
      <pivotArea field="4" type="button" dataOnly="0" labelOnly="1" outline="0" axis="axisCol" fieldPosition="0"/>
    </format>
    <format dxfId="8">
      <pivotArea dataOnly="0" labelOnly="1" grandRow="1" outline="0" fieldPosition="0"/>
    </format>
    <format dxfId="7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5:B27" firstHeaderRow="1" firstDataRow="1" firstDataCol="1"/>
  <pivotFields count="9">
    <pivotField showAll="0"/>
    <pivotField axis="axisRow" dataField="1" showAll="0">
      <items count="14">
        <item x="0"/>
        <item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t="default"/>
      </items>
    </pivotField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axis="axisRow" showAll="0">
      <items count="9">
        <item x="0"/>
        <item x="2"/>
        <item x="4"/>
        <item x="5"/>
        <item x="7"/>
        <item x="1"/>
        <item x="3"/>
        <item x="6"/>
        <item t="default"/>
      </items>
    </pivotField>
    <pivotField axis="axisRow" showAll="0">
      <items count="8">
        <item x="2"/>
        <item x="0"/>
        <item x="3"/>
        <item x="1"/>
        <item x="4"/>
        <item x="5"/>
        <item x="6"/>
        <item t="default"/>
      </items>
    </pivotField>
    <pivotField axis="axisRow" showAll="0">
      <items count="7">
        <item x="2"/>
        <item x="0"/>
        <item x="4"/>
        <item x="1"/>
        <item x="3"/>
        <item x="5"/>
        <item t="default"/>
      </items>
    </pivotField>
  </pivotFields>
  <rowFields count="5">
    <field x="1"/>
    <field x="5"/>
    <field x="6"/>
    <field x="7"/>
    <field x="8"/>
  </rowFields>
  <rowItems count="22">
    <i>
      <x/>
    </i>
    <i r="1">
      <x/>
    </i>
    <i r="2">
      <x/>
    </i>
    <i r="3">
      <x v="1"/>
    </i>
    <i r="4">
      <x v="1"/>
    </i>
    <i>
      <x v="1"/>
    </i>
    <i r="1">
      <x/>
    </i>
    <i r="2">
      <x v="5"/>
    </i>
    <i r="3">
      <x v="3"/>
    </i>
    <i r="4">
      <x v="3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Anzahl von ID Bearbeiter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F19:I24" firstHeaderRow="1" firstDataRow="2" firstDataCol="1"/>
  <pivotFields count="3">
    <pivotField axis="axisCol" showAll="0">
      <items count="3">
        <item x="0"/>
        <item x="1"/>
        <item t="default"/>
      </items>
    </pivotField>
    <pivotField showAll="0"/>
    <pivotField axis="axisRow" dataField="1" showAll="0">
      <items count="4">
        <item x="1"/>
        <item x="0"/>
        <item x="2"/>
        <item t="default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nzahl von Schwierigkeits-grad des Vorgangs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1"/>
  <sheetViews>
    <sheetView zoomScaleNormal="100" workbookViewId="0">
      <selection activeCell="C1" sqref="C1"/>
    </sheetView>
  </sheetViews>
  <sheetFormatPr baseColWidth="10" defaultRowHeight="14.5" x14ac:dyDescent="0.35"/>
  <cols>
    <col min="1" max="1" width="11.36328125" style="1"/>
    <col min="3" max="3" width="13.08984375" customWidth="1"/>
    <col min="4" max="4" width="13.6328125" customWidth="1"/>
    <col min="6" max="6" width="14.81640625" customWidth="1"/>
    <col min="7" max="7" width="25.08984375" customWidth="1"/>
    <col min="9" max="9" width="17.26953125" customWidth="1"/>
    <col min="11" max="11" width="22.36328125" bestFit="1" customWidth="1"/>
    <col min="12" max="12" width="20.08984375" customWidth="1"/>
    <col min="13" max="13" width="21.08984375" bestFit="1" customWidth="1"/>
  </cols>
  <sheetData>
    <row r="1" spans="1:13" ht="44.25" customHeight="1" x14ac:dyDescent="0.35">
      <c r="A1" s="14" t="s">
        <v>0</v>
      </c>
      <c r="B1" s="9" t="s">
        <v>1</v>
      </c>
      <c r="C1" s="9" t="s">
        <v>2</v>
      </c>
      <c r="D1" s="9" t="s">
        <v>4</v>
      </c>
      <c r="E1" s="9" t="s">
        <v>3</v>
      </c>
      <c r="F1" s="9" t="s">
        <v>15</v>
      </c>
      <c r="G1" s="9" t="s">
        <v>16</v>
      </c>
      <c r="H1" s="9" t="s">
        <v>20</v>
      </c>
      <c r="I1" s="9" t="s">
        <v>40</v>
      </c>
      <c r="J1" s="9" t="s">
        <v>67</v>
      </c>
    </row>
    <row r="2" spans="1:13" x14ac:dyDescent="0.35">
      <c r="A2" s="8">
        <v>1</v>
      </c>
      <c r="B2" s="8">
        <v>4711</v>
      </c>
      <c r="C2" s="8">
        <v>23</v>
      </c>
      <c r="D2" s="8">
        <v>0</v>
      </c>
      <c r="E2" s="8">
        <v>1</v>
      </c>
      <c r="F2" s="8">
        <v>0</v>
      </c>
      <c r="G2" s="8">
        <v>1</v>
      </c>
      <c r="H2" s="8">
        <v>20</v>
      </c>
      <c r="I2" s="8">
        <v>2</v>
      </c>
      <c r="J2" s="8">
        <v>1</v>
      </c>
      <c r="L2" s="1"/>
    </row>
    <row r="3" spans="1:13" x14ac:dyDescent="0.35">
      <c r="A3" s="8">
        <v>2</v>
      </c>
      <c r="B3" s="8">
        <v>4717</v>
      </c>
      <c r="C3" s="8">
        <v>43</v>
      </c>
      <c r="D3" s="8">
        <v>1</v>
      </c>
      <c r="E3" s="8">
        <v>1</v>
      </c>
      <c r="F3" s="8">
        <v>1</v>
      </c>
      <c r="G3" s="8">
        <v>2</v>
      </c>
      <c r="H3" s="8">
        <v>35</v>
      </c>
      <c r="I3" s="8">
        <v>5</v>
      </c>
      <c r="J3" s="8">
        <v>2</v>
      </c>
      <c r="L3" s="16"/>
      <c r="M3" s="17"/>
    </row>
    <row r="4" spans="1:13" x14ac:dyDescent="0.35">
      <c r="A4" s="8">
        <v>3</v>
      </c>
      <c r="B4" s="8">
        <v>4716</v>
      </c>
      <c r="C4" s="8">
        <v>19</v>
      </c>
      <c r="D4" s="8">
        <v>0</v>
      </c>
      <c r="E4" s="8">
        <v>1</v>
      </c>
      <c r="F4" s="8">
        <v>0</v>
      </c>
      <c r="G4" s="8">
        <v>1</v>
      </c>
      <c r="H4" s="8">
        <v>22</v>
      </c>
      <c r="I4" s="8">
        <v>2</v>
      </c>
      <c r="J4" s="8">
        <v>1</v>
      </c>
      <c r="L4" s="16"/>
      <c r="M4" s="17"/>
    </row>
    <row r="5" spans="1:13" x14ac:dyDescent="0.35">
      <c r="A5" s="8">
        <v>4</v>
      </c>
      <c r="B5" s="8">
        <v>4713</v>
      </c>
      <c r="C5" s="8">
        <v>30</v>
      </c>
      <c r="D5" s="8">
        <v>1</v>
      </c>
      <c r="E5" s="8">
        <v>1</v>
      </c>
      <c r="F5" s="8">
        <v>0</v>
      </c>
      <c r="G5" s="8">
        <v>1</v>
      </c>
      <c r="H5" s="8">
        <v>24</v>
      </c>
      <c r="I5" s="8">
        <v>1</v>
      </c>
      <c r="J5" s="8">
        <v>2</v>
      </c>
      <c r="L5" s="16"/>
      <c r="M5" s="17"/>
    </row>
    <row r="6" spans="1:13" x14ac:dyDescent="0.35">
      <c r="A6" s="8">
        <v>5</v>
      </c>
      <c r="B6" s="8">
        <v>4715</v>
      </c>
      <c r="C6" s="8">
        <v>19</v>
      </c>
      <c r="D6" s="8">
        <v>0</v>
      </c>
      <c r="E6" s="8">
        <v>1</v>
      </c>
      <c r="F6" s="8">
        <v>0</v>
      </c>
      <c r="G6" s="8">
        <v>1</v>
      </c>
      <c r="H6" s="8">
        <v>18</v>
      </c>
      <c r="I6" s="8">
        <v>2</v>
      </c>
      <c r="J6" s="8">
        <v>1</v>
      </c>
      <c r="L6" s="16"/>
      <c r="M6" s="17"/>
    </row>
    <row r="7" spans="1:13" x14ac:dyDescent="0.35">
      <c r="A7" s="8">
        <v>6</v>
      </c>
      <c r="B7" s="8">
        <v>4712</v>
      </c>
      <c r="C7" s="8">
        <v>17</v>
      </c>
      <c r="D7" s="8">
        <v>0</v>
      </c>
      <c r="E7" s="8">
        <v>1</v>
      </c>
      <c r="F7" s="8">
        <v>0</v>
      </c>
      <c r="G7" s="8">
        <v>1.5</v>
      </c>
      <c r="H7" s="8">
        <v>24</v>
      </c>
      <c r="I7" s="8">
        <v>4</v>
      </c>
      <c r="J7" s="8">
        <v>1</v>
      </c>
      <c r="L7" s="16"/>
      <c r="M7" s="17"/>
    </row>
    <row r="8" spans="1:13" x14ac:dyDescent="0.35">
      <c r="A8" s="8">
        <v>7</v>
      </c>
      <c r="B8" s="8">
        <v>4721</v>
      </c>
      <c r="C8" s="8">
        <v>125</v>
      </c>
      <c r="D8" s="8">
        <v>2</v>
      </c>
      <c r="E8" s="8">
        <v>1</v>
      </c>
      <c r="F8" s="8">
        <v>1</v>
      </c>
      <c r="G8" s="8">
        <v>6</v>
      </c>
      <c r="H8" s="8">
        <v>40</v>
      </c>
      <c r="I8" s="8">
        <v>4</v>
      </c>
      <c r="J8" s="8">
        <v>5</v>
      </c>
      <c r="L8" s="16"/>
      <c r="M8" s="17"/>
    </row>
    <row r="9" spans="1:13" x14ac:dyDescent="0.35">
      <c r="A9" s="8">
        <v>8</v>
      </c>
      <c r="B9" s="8">
        <v>4716</v>
      </c>
      <c r="C9" s="8">
        <v>33</v>
      </c>
      <c r="D9" s="8">
        <v>1</v>
      </c>
      <c r="E9" s="8">
        <v>1</v>
      </c>
      <c r="F9" s="8">
        <v>0</v>
      </c>
      <c r="G9" s="8">
        <v>1</v>
      </c>
      <c r="H9" s="8">
        <v>22</v>
      </c>
      <c r="I9" s="8">
        <v>2</v>
      </c>
      <c r="J9" s="8">
        <v>2</v>
      </c>
      <c r="L9" s="16"/>
      <c r="M9" s="17"/>
    </row>
    <row r="10" spans="1:13" x14ac:dyDescent="0.35">
      <c r="A10" s="8">
        <v>9</v>
      </c>
      <c r="B10" s="8">
        <v>4720</v>
      </c>
      <c r="C10" s="8">
        <v>53</v>
      </c>
      <c r="D10" s="8">
        <v>2</v>
      </c>
      <c r="E10" s="8">
        <v>1</v>
      </c>
      <c r="F10" s="8">
        <v>1</v>
      </c>
      <c r="G10" s="8">
        <v>5</v>
      </c>
      <c r="H10" s="8">
        <v>40</v>
      </c>
      <c r="I10" s="8">
        <v>3</v>
      </c>
      <c r="J10" s="8">
        <v>3</v>
      </c>
      <c r="L10" s="16"/>
      <c r="M10" s="17"/>
    </row>
    <row r="11" spans="1:13" x14ac:dyDescent="0.35">
      <c r="A11" s="8">
        <v>10</v>
      </c>
      <c r="B11" s="8">
        <v>4716</v>
      </c>
      <c r="C11" s="8">
        <v>10</v>
      </c>
      <c r="D11" s="8">
        <v>0</v>
      </c>
      <c r="E11" s="8">
        <v>1</v>
      </c>
      <c r="F11" s="8">
        <v>0</v>
      </c>
      <c r="G11" s="8">
        <v>1</v>
      </c>
      <c r="H11" s="8">
        <v>22</v>
      </c>
      <c r="I11" s="8">
        <v>2</v>
      </c>
      <c r="J11" s="8">
        <v>1</v>
      </c>
      <c r="L11" s="16"/>
      <c r="M11" s="17"/>
    </row>
    <row r="12" spans="1:13" x14ac:dyDescent="0.35">
      <c r="A12" s="8">
        <v>11</v>
      </c>
      <c r="B12" s="8">
        <v>4712</v>
      </c>
      <c r="C12" s="8">
        <v>17</v>
      </c>
      <c r="D12" s="8">
        <v>0</v>
      </c>
      <c r="E12" s="8">
        <v>1</v>
      </c>
      <c r="F12" s="8">
        <v>0</v>
      </c>
      <c r="G12" s="8">
        <v>1.5</v>
      </c>
      <c r="H12" s="8">
        <v>24</v>
      </c>
      <c r="I12" s="8">
        <v>4</v>
      </c>
      <c r="J12" s="8">
        <v>1</v>
      </c>
      <c r="L12" s="16"/>
      <c r="M12" s="17"/>
    </row>
    <row r="13" spans="1:13" x14ac:dyDescent="0.35">
      <c r="A13" s="8">
        <v>12</v>
      </c>
      <c r="B13" s="8">
        <v>4713</v>
      </c>
      <c r="C13" s="8">
        <v>21</v>
      </c>
      <c r="D13" s="8">
        <v>0</v>
      </c>
      <c r="E13" s="8">
        <v>1</v>
      </c>
      <c r="F13" s="8">
        <v>0</v>
      </c>
      <c r="G13" s="8">
        <v>1</v>
      </c>
      <c r="H13" s="8">
        <v>24</v>
      </c>
      <c r="I13" s="8">
        <v>1</v>
      </c>
      <c r="J13" s="8">
        <v>1</v>
      </c>
      <c r="L13" s="16"/>
      <c r="M13" s="17"/>
    </row>
    <row r="14" spans="1:13" x14ac:dyDescent="0.35">
      <c r="A14" s="8">
        <v>13</v>
      </c>
      <c r="B14" s="8">
        <v>4719</v>
      </c>
      <c r="C14" s="8">
        <v>42</v>
      </c>
      <c r="D14" s="8">
        <v>1</v>
      </c>
      <c r="E14" s="8">
        <v>1</v>
      </c>
      <c r="F14" s="8">
        <v>1</v>
      </c>
      <c r="G14" s="8">
        <v>4</v>
      </c>
      <c r="H14" s="8">
        <v>35</v>
      </c>
      <c r="I14" s="8">
        <v>4</v>
      </c>
      <c r="J14" s="8">
        <v>2</v>
      </c>
      <c r="L14" s="16"/>
      <c r="M14" s="17"/>
    </row>
    <row r="15" spans="1:13" x14ac:dyDescent="0.35">
      <c r="A15" s="8">
        <v>14</v>
      </c>
      <c r="B15" s="8">
        <v>4721</v>
      </c>
      <c r="C15" s="8">
        <v>100</v>
      </c>
      <c r="D15" s="8">
        <v>2</v>
      </c>
      <c r="E15" s="8">
        <v>1</v>
      </c>
      <c r="F15" s="8">
        <v>1</v>
      </c>
      <c r="G15" s="8">
        <v>6</v>
      </c>
      <c r="H15" s="8">
        <v>40</v>
      </c>
      <c r="I15" s="8">
        <v>4</v>
      </c>
      <c r="J15" s="8">
        <v>4</v>
      </c>
      <c r="L15" s="16"/>
      <c r="M15" s="17"/>
    </row>
    <row r="16" spans="1:13" x14ac:dyDescent="0.35">
      <c r="A16" s="8">
        <v>15</v>
      </c>
      <c r="B16" s="8">
        <v>4719</v>
      </c>
      <c r="C16" s="8">
        <v>61</v>
      </c>
      <c r="D16" s="8">
        <v>2</v>
      </c>
      <c r="E16" s="8">
        <v>1</v>
      </c>
      <c r="F16" s="8">
        <v>1</v>
      </c>
      <c r="G16" s="8">
        <v>4</v>
      </c>
      <c r="H16" s="8">
        <v>35</v>
      </c>
      <c r="I16" s="8">
        <v>4</v>
      </c>
      <c r="J16" s="8">
        <v>3</v>
      </c>
      <c r="L16" s="16"/>
      <c r="M16" s="17"/>
    </row>
    <row r="17" spans="1:19" x14ac:dyDescent="0.35">
      <c r="A17" s="8">
        <v>16</v>
      </c>
      <c r="B17" s="8">
        <v>4715</v>
      </c>
      <c r="C17" s="8">
        <v>35</v>
      </c>
      <c r="D17" s="8">
        <v>1</v>
      </c>
      <c r="E17" s="8">
        <v>1</v>
      </c>
      <c r="F17" s="8">
        <v>0</v>
      </c>
      <c r="G17" s="8">
        <v>1</v>
      </c>
      <c r="H17" s="8">
        <v>18</v>
      </c>
      <c r="I17" s="8">
        <v>2</v>
      </c>
      <c r="J17" s="8">
        <v>2</v>
      </c>
    </row>
    <row r="18" spans="1:19" x14ac:dyDescent="0.35">
      <c r="A18" s="8">
        <v>17</v>
      </c>
      <c r="B18" s="8">
        <v>4711</v>
      </c>
      <c r="C18" s="8">
        <v>11</v>
      </c>
      <c r="D18" s="8">
        <v>0</v>
      </c>
      <c r="E18" s="8">
        <v>0</v>
      </c>
      <c r="F18" s="8">
        <v>0</v>
      </c>
      <c r="G18" s="8">
        <v>1</v>
      </c>
      <c r="H18" s="8">
        <v>20</v>
      </c>
      <c r="I18" s="8">
        <v>2</v>
      </c>
      <c r="J18" s="8">
        <v>1</v>
      </c>
    </row>
    <row r="19" spans="1:19" x14ac:dyDescent="0.35">
      <c r="A19" s="8">
        <v>18</v>
      </c>
      <c r="B19" s="8">
        <v>4718</v>
      </c>
      <c r="C19" s="8">
        <v>48</v>
      </c>
      <c r="D19" s="8">
        <v>2</v>
      </c>
      <c r="E19" s="8">
        <v>1</v>
      </c>
      <c r="F19" s="8">
        <v>1</v>
      </c>
      <c r="G19" s="8">
        <v>3</v>
      </c>
      <c r="H19" s="8">
        <v>35</v>
      </c>
      <c r="I19" s="8">
        <v>5</v>
      </c>
      <c r="J19" s="8">
        <v>2</v>
      </c>
    </row>
    <row r="20" spans="1:19" x14ac:dyDescent="0.35">
      <c r="A20" s="8">
        <v>19</v>
      </c>
      <c r="B20" s="8">
        <v>4712</v>
      </c>
      <c r="C20" s="8">
        <v>21</v>
      </c>
      <c r="D20" s="8">
        <v>0</v>
      </c>
      <c r="E20" s="8">
        <v>0</v>
      </c>
      <c r="F20" s="8">
        <v>0</v>
      </c>
      <c r="G20" s="8">
        <v>1.5</v>
      </c>
      <c r="H20" s="8">
        <v>24</v>
      </c>
      <c r="I20" s="8">
        <v>4</v>
      </c>
      <c r="J20" s="8">
        <v>1</v>
      </c>
      <c r="K20" s="33"/>
      <c r="L20" s="33"/>
      <c r="M20" s="33"/>
      <c r="N20" s="33"/>
      <c r="O20" s="33"/>
      <c r="P20" s="33"/>
      <c r="Q20" s="33"/>
      <c r="R20" s="33"/>
      <c r="S20" s="33"/>
    </row>
    <row r="21" spans="1:19" x14ac:dyDescent="0.35">
      <c r="A21" s="8">
        <v>20</v>
      </c>
      <c r="B21" s="8">
        <v>4714</v>
      </c>
      <c r="C21" s="8">
        <v>43</v>
      </c>
      <c r="D21" s="8">
        <v>1</v>
      </c>
      <c r="E21" s="8">
        <v>1</v>
      </c>
      <c r="F21" s="8">
        <v>0</v>
      </c>
      <c r="G21" s="8">
        <v>1</v>
      </c>
      <c r="H21" s="8">
        <v>18</v>
      </c>
      <c r="I21" s="8">
        <v>2</v>
      </c>
      <c r="J21" s="8">
        <v>2</v>
      </c>
      <c r="K21" s="33"/>
      <c r="L21" s="33"/>
      <c r="M21" s="33"/>
      <c r="N21" s="33"/>
      <c r="O21" s="33"/>
      <c r="P21" s="33"/>
      <c r="Q21" s="33"/>
      <c r="R21" s="33"/>
      <c r="S21" s="33"/>
    </row>
    <row r="22" spans="1:19" x14ac:dyDescent="0.35">
      <c r="A22" s="8">
        <v>21</v>
      </c>
      <c r="B22" s="8">
        <v>4719</v>
      </c>
      <c r="C22" s="8">
        <v>102</v>
      </c>
      <c r="D22" s="8">
        <v>2</v>
      </c>
      <c r="E22" s="8">
        <v>1</v>
      </c>
      <c r="F22" s="8">
        <v>1</v>
      </c>
      <c r="G22" s="8">
        <v>4</v>
      </c>
      <c r="H22" s="8">
        <v>35</v>
      </c>
      <c r="I22" s="8">
        <v>4</v>
      </c>
      <c r="J22" s="8">
        <v>5</v>
      </c>
      <c r="K22" s="34"/>
      <c r="L22" s="34"/>
      <c r="M22" s="33"/>
      <c r="N22" s="33"/>
      <c r="O22" s="33"/>
      <c r="P22" s="33"/>
      <c r="Q22" s="33"/>
      <c r="R22" s="33"/>
      <c r="S22" s="33"/>
    </row>
    <row r="23" spans="1:19" x14ac:dyDescent="0.35">
      <c r="A23" s="8">
        <v>22</v>
      </c>
      <c r="B23" s="8">
        <v>4711</v>
      </c>
      <c r="C23" s="8">
        <v>10</v>
      </c>
      <c r="D23" s="8">
        <v>1</v>
      </c>
      <c r="E23" s="8">
        <v>1</v>
      </c>
      <c r="F23" s="8">
        <v>0</v>
      </c>
      <c r="G23" s="8">
        <v>1</v>
      </c>
      <c r="H23" s="8">
        <v>20</v>
      </c>
      <c r="I23" s="8">
        <v>2</v>
      </c>
      <c r="J23" s="8">
        <v>1</v>
      </c>
      <c r="K23" s="10"/>
      <c r="L23" s="10"/>
      <c r="M23" s="33"/>
      <c r="N23" s="33"/>
      <c r="O23" s="33"/>
      <c r="P23" s="33"/>
      <c r="Q23" s="33"/>
      <c r="R23" s="33"/>
      <c r="S23" s="33"/>
    </row>
    <row r="24" spans="1:19" x14ac:dyDescent="0.35">
      <c r="A24" s="8">
        <v>23</v>
      </c>
      <c r="B24" s="8">
        <v>4716</v>
      </c>
      <c r="C24" s="8">
        <v>21</v>
      </c>
      <c r="D24" s="8">
        <v>0</v>
      </c>
      <c r="E24" s="8">
        <v>1</v>
      </c>
      <c r="F24" s="8">
        <v>0</v>
      </c>
      <c r="G24" s="8">
        <v>1</v>
      </c>
      <c r="H24" s="8">
        <v>22</v>
      </c>
      <c r="I24" s="8">
        <v>2</v>
      </c>
      <c r="J24" s="8">
        <v>1</v>
      </c>
      <c r="K24" s="10"/>
      <c r="L24" s="10"/>
      <c r="M24" s="33"/>
      <c r="N24" s="33"/>
      <c r="O24" s="33"/>
      <c r="P24" s="33"/>
      <c r="Q24" s="33"/>
      <c r="R24" s="33"/>
      <c r="S24" s="33"/>
    </row>
    <row r="25" spans="1:19" x14ac:dyDescent="0.35">
      <c r="A25" s="8">
        <v>24</v>
      </c>
      <c r="B25" s="8">
        <v>4712</v>
      </c>
      <c r="C25" s="8">
        <v>13</v>
      </c>
      <c r="D25" s="8">
        <v>0</v>
      </c>
      <c r="E25" s="8">
        <v>1</v>
      </c>
      <c r="F25" s="8">
        <v>0</v>
      </c>
      <c r="G25" s="8">
        <v>1.5</v>
      </c>
      <c r="H25" s="8">
        <v>24</v>
      </c>
      <c r="I25" s="8">
        <v>4</v>
      </c>
      <c r="J25" s="8">
        <v>1</v>
      </c>
      <c r="K25" s="10"/>
      <c r="L25" s="10"/>
      <c r="M25" s="33"/>
      <c r="N25" s="33"/>
      <c r="O25" s="33"/>
      <c r="P25" s="33"/>
      <c r="Q25" s="33"/>
      <c r="R25" s="33"/>
      <c r="S25" s="33"/>
    </row>
    <row r="26" spans="1:19" x14ac:dyDescent="0.35">
      <c r="A26" s="8">
        <v>25</v>
      </c>
      <c r="B26" s="8">
        <v>4719</v>
      </c>
      <c r="C26" s="8">
        <v>91</v>
      </c>
      <c r="D26" s="8">
        <v>2</v>
      </c>
      <c r="E26" s="8">
        <v>1</v>
      </c>
      <c r="F26" s="8">
        <v>1</v>
      </c>
      <c r="G26" s="8">
        <v>4</v>
      </c>
      <c r="H26" s="8">
        <v>35</v>
      </c>
      <c r="I26" s="8">
        <v>4</v>
      </c>
      <c r="J26" s="8">
        <v>4</v>
      </c>
      <c r="K26" s="10"/>
      <c r="L26" s="10"/>
      <c r="M26" s="33"/>
      <c r="N26" s="33"/>
      <c r="O26" s="33"/>
      <c r="P26" s="33"/>
      <c r="Q26" s="33"/>
      <c r="R26" s="33"/>
      <c r="S26" s="33"/>
    </row>
    <row r="27" spans="1:19" x14ac:dyDescent="0.35">
      <c r="A27" s="8">
        <v>26</v>
      </c>
      <c r="B27" s="8">
        <v>4715</v>
      </c>
      <c r="C27" s="8">
        <v>24</v>
      </c>
      <c r="D27" s="8">
        <v>0</v>
      </c>
      <c r="E27" s="8">
        <v>1</v>
      </c>
      <c r="F27" s="8">
        <v>0</v>
      </c>
      <c r="G27" s="8">
        <v>1</v>
      </c>
      <c r="H27" s="8">
        <v>18</v>
      </c>
      <c r="I27" s="8">
        <v>2</v>
      </c>
      <c r="J27" s="8">
        <v>1</v>
      </c>
      <c r="K27" s="10"/>
      <c r="L27" s="10"/>
      <c r="M27" s="33"/>
      <c r="N27" s="33"/>
      <c r="O27" s="33"/>
      <c r="P27" s="33"/>
      <c r="Q27" s="33"/>
      <c r="R27" s="33"/>
      <c r="S27" s="33"/>
    </row>
    <row r="28" spans="1:19" x14ac:dyDescent="0.35">
      <c r="A28" s="8">
        <v>27</v>
      </c>
      <c r="B28" s="8">
        <v>4714</v>
      </c>
      <c r="C28" s="8">
        <v>22</v>
      </c>
      <c r="D28" s="8">
        <v>0</v>
      </c>
      <c r="E28" s="8">
        <v>1</v>
      </c>
      <c r="F28" s="8">
        <v>0</v>
      </c>
      <c r="G28" s="8">
        <v>1</v>
      </c>
      <c r="H28" s="8">
        <v>18</v>
      </c>
      <c r="I28" s="8">
        <v>2</v>
      </c>
      <c r="J28" s="8">
        <v>1</v>
      </c>
      <c r="K28" s="33"/>
      <c r="L28" s="33"/>
      <c r="M28" s="33"/>
      <c r="N28" s="33"/>
      <c r="O28" s="33"/>
      <c r="P28" s="33"/>
      <c r="Q28" s="33"/>
      <c r="R28" s="33"/>
      <c r="S28" s="33"/>
    </row>
    <row r="29" spans="1:19" x14ac:dyDescent="0.35">
      <c r="A29" s="8">
        <v>28</v>
      </c>
      <c r="B29" s="8">
        <v>4714</v>
      </c>
      <c r="C29" s="8">
        <v>43</v>
      </c>
      <c r="D29" s="8">
        <v>1</v>
      </c>
      <c r="E29" s="8">
        <v>1</v>
      </c>
      <c r="F29" s="8">
        <v>0</v>
      </c>
      <c r="G29" s="8">
        <v>1</v>
      </c>
      <c r="H29" s="8">
        <v>18</v>
      </c>
      <c r="I29" s="8">
        <v>2</v>
      </c>
      <c r="J29" s="8">
        <v>2</v>
      </c>
      <c r="K29" s="33"/>
      <c r="L29" s="33"/>
      <c r="M29" s="33"/>
      <c r="N29" s="33"/>
      <c r="O29" s="33"/>
      <c r="P29" s="33"/>
      <c r="Q29" s="33"/>
      <c r="R29" s="33"/>
      <c r="S29" s="33"/>
    </row>
    <row r="30" spans="1:19" x14ac:dyDescent="0.35">
      <c r="A30" s="8">
        <v>29</v>
      </c>
      <c r="B30" s="8">
        <v>4716</v>
      </c>
      <c r="C30" s="8">
        <v>22</v>
      </c>
      <c r="D30" s="8">
        <v>0</v>
      </c>
      <c r="E30" s="8">
        <v>1</v>
      </c>
      <c r="F30" s="8">
        <v>0</v>
      </c>
      <c r="G30" s="8">
        <v>1</v>
      </c>
      <c r="H30" s="8">
        <v>22</v>
      </c>
      <c r="I30" s="8">
        <v>2</v>
      </c>
      <c r="J30" s="8">
        <v>1</v>
      </c>
      <c r="K30" s="35"/>
      <c r="L30" s="35"/>
      <c r="M30" s="35"/>
      <c r="N30" s="35"/>
      <c r="O30" s="35"/>
      <c r="P30" s="35"/>
      <c r="Q30" s="33"/>
      <c r="R30" s="33"/>
      <c r="S30" s="33"/>
    </row>
    <row r="31" spans="1:19" x14ac:dyDescent="0.35">
      <c r="A31" s="8">
        <v>30</v>
      </c>
      <c r="B31" s="8">
        <v>4712</v>
      </c>
      <c r="C31" s="8">
        <v>21</v>
      </c>
      <c r="D31" s="8">
        <v>0</v>
      </c>
      <c r="E31" s="8">
        <v>1</v>
      </c>
      <c r="F31" s="8">
        <v>0</v>
      </c>
      <c r="G31" s="8">
        <v>1.5</v>
      </c>
      <c r="H31" s="8">
        <v>24</v>
      </c>
      <c r="I31" s="8">
        <v>4</v>
      </c>
      <c r="J31" s="8">
        <v>1</v>
      </c>
      <c r="K31" s="10"/>
      <c r="L31" s="10"/>
      <c r="M31" s="10"/>
      <c r="N31" s="10"/>
      <c r="O31" s="10"/>
      <c r="P31" s="10"/>
      <c r="Q31" s="33"/>
      <c r="R31" s="33"/>
      <c r="S31" s="33"/>
    </row>
    <row r="32" spans="1:19" x14ac:dyDescent="0.35">
      <c r="A32" s="8">
        <v>31</v>
      </c>
      <c r="B32" s="8">
        <v>4713</v>
      </c>
      <c r="C32" s="8">
        <v>30</v>
      </c>
      <c r="D32" s="8">
        <v>1</v>
      </c>
      <c r="E32" s="8">
        <v>1</v>
      </c>
      <c r="F32" s="8">
        <v>0</v>
      </c>
      <c r="G32" s="8">
        <v>1</v>
      </c>
      <c r="H32" s="8">
        <v>24</v>
      </c>
      <c r="I32" s="8">
        <v>1</v>
      </c>
      <c r="J32" s="8">
        <v>2</v>
      </c>
      <c r="K32" s="10"/>
      <c r="L32" s="10"/>
      <c r="M32" s="10"/>
      <c r="N32" s="10"/>
      <c r="O32" s="10"/>
      <c r="P32" s="10"/>
      <c r="Q32" s="33"/>
      <c r="R32" s="33"/>
      <c r="S32" s="33"/>
    </row>
    <row r="33" spans="1:19" x14ac:dyDescent="0.35">
      <c r="A33" s="8">
        <v>32</v>
      </c>
      <c r="B33" s="8">
        <v>4721</v>
      </c>
      <c r="C33" s="8">
        <v>98</v>
      </c>
      <c r="D33" s="8">
        <v>2</v>
      </c>
      <c r="E33" s="8">
        <v>1</v>
      </c>
      <c r="F33" s="8">
        <v>1</v>
      </c>
      <c r="G33" s="8">
        <v>6</v>
      </c>
      <c r="H33" s="8">
        <v>40</v>
      </c>
      <c r="I33" s="8">
        <v>4</v>
      </c>
      <c r="J33" s="8">
        <v>4</v>
      </c>
      <c r="K33" s="10"/>
      <c r="L33" s="10"/>
      <c r="M33" s="10"/>
      <c r="N33" s="10"/>
      <c r="O33" s="10"/>
      <c r="P33" s="10"/>
      <c r="Q33" s="33"/>
      <c r="R33" s="33"/>
      <c r="S33" s="33"/>
    </row>
    <row r="34" spans="1:19" x14ac:dyDescent="0.35">
      <c r="A34" s="8">
        <v>33</v>
      </c>
      <c r="B34" s="8">
        <v>4711</v>
      </c>
      <c r="C34" s="8">
        <v>22</v>
      </c>
      <c r="D34" s="8">
        <v>0</v>
      </c>
      <c r="E34" s="8">
        <v>1</v>
      </c>
      <c r="F34" s="8">
        <v>0</v>
      </c>
      <c r="G34" s="8">
        <v>1</v>
      </c>
      <c r="H34" s="8">
        <v>20</v>
      </c>
      <c r="I34" s="8">
        <v>2</v>
      </c>
      <c r="J34" s="8">
        <v>1</v>
      </c>
      <c r="K34" s="33"/>
      <c r="L34" s="33"/>
      <c r="M34" s="33"/>
      <c r="N34" s="33"/>
      <c r="O34" s="33"/>
      <c r="P34" s="33"/>
      <c r="Q34" s="33"/>
      <c r="R34" s="33"/>
      <c r="S34" s="33"/>
    </row>
    <row r="35" spans="1:19" x14ac:dyDescent="0.35">
      <c r="A35" s="8">
        <v>34</v>
      </c>
      <c r="B35" s="8">
        <v>4713</v>
      </c>
      <c r="C35" s="8">
        <v>24</v>
      </c>
      <c r="D35" s="8">
        <v>0</v>
      </c>
      <c r="E35" s="8">
        <v>0</v>
      </c>
      <c r="F35" s="8">
        <v>0</v>
      </c>
      <c r="G35" s="8">
        <v>1</v>
      </c>
      <c r="H35" s="8">
        <v>24</v>
      </c>
      <c r="I35" s="8">
        <v>1</v>
      </c>
      <c r="J35" s="8">
        <v>1</v>
      </c>
      <c r="K35" s="35"/>
      <c r="L35" s="35"/>
      <c r="M35" s="35"/>
      <c r="N35" s="35"/>
      <c r="O35" s="35"/>
      <c r="P35" s="35"/>
      <c r="Q35" s="35"/>
      <c r="R35" s="35"/>
      <c r="S35" s="35"/>
    </row>
    <row r="36" spans="1:19" x14ac:dyDescent="0.35">
      <c r="A36" s="8">
        <v>35</v>
      </c>
      <c r="B36" s="8">
        <v>4714</v>
      </c>
      <c r="C36" s="8">
        <v>15</v>
      </c>
      <c r="D36" s="8">
        <v>0</v>
      </c>
      <c r="E36" s="8">
        <v>1</v>
      </c>
      <c r="F36" s="8">
        <v>0</v>
      </c>
      <c r="G36" s="8">
        <v>1</v>
      </c>
      <c r="H36" s="8">
        <v>18</v>
      </c>
      <c r="I36" s="8">
        <v>2</v>
      </c>
      <c r="J36" s="8">
        <v>1</v>
      </c>
      <c r="K36" s="10"/>
      <c r="L36" s="10"/>
      <c r="M36" s="10"/>
      <c r="N36" s="10"/>
      <c r="O36" s="10"/>
      <c r="P36" s="10"/>
      <c r="Q36" s="10"/>
      <c r="R36" s="10"/>
      <c r="S36" s="10"/>
    </row>
    <row r="37" spans="1:19" x14ac:dyDescent="0.35">
      <c r="A37" s="8">
        <v>36</v>
      </c>
      <c r="B37" s="8">
        <v>4715</v>
      </c>
      <c r="C37" s="8">
        <v>20</v>
      </c>
      <c r="D37" s="8">
        <v>0</v>
      </c>
      <c r="E37" s="8">
        <v>1</v>
      </c>
      <c r="F37" s="8">
        <v>0</v>
      </c>
      <c r="G37" s="8">
        <v>1</v>
      </c>
      <c r="H37" s="8">
        <v>18</v>
      </c>
      <c r="I37" s="8">
        <v>2</v>
      </c>
      <c r="J37" s="8">
        <v>1</v>
      </c>
      <c r="K37" s="10"/>
      <c r="L37" s="10"/>
      <c r="M37" s="10"/>
      <c r="N37" s="10"/>
      <c r="O37" s="10"/>
      <c r="P37" s="10"/>
      <c r="Q37" s="10"/>
      <c r="R37" s="10"/>
      <c r="S37" s="10"/>
    </row>
    <row r="38" spans="1:19" x14ac:dyDescent="0.35">
      <c r="A38" s="8">
        <v>37</v>
      </c>
      <c r="B38" s="8">
        <v>4711</v>
      </c>
      <c r="C38" s="8">
        <v>18</v>
      </c>
      <c r="D38" s="8">
        <v>0</v>
      </c>
      <c r="E38" s="8">
        <v>1</v>
      </c>
      <c r="F38" s="8">
        <v>0</v>
      </c>
      <c r="G38" s="8">
        <v>1</v>
      </c>
      <c r="H38" s="8">
        <v>20</v>
      </c>
      <c r="I38" s="8">
        <v>2</v>
      </c>
      <c r="J38" s="8">
        <v>1</v>
      </c>
      <c r="K38" s="33"/>
      <c r="L38" s="33"/>
      <c r="M38" s="33"/>
      <c r="N38" s="33"/>
      <c r="O38" s="33"/>
      <c r="P38" s="33"/>
      <c r="Q38" s="33"/>
      <c r="R38" s="33"/>
      <c r="S38" s="33"/>
    </row>
    <row r="39" spans="1:19" x14ac:dyDescent="0.35">
      <c r="A39" s="8">
        <v>38</v>
      </c>
      <c r="B39" s="8">
        <v>4712</v>
      </c>
      <c r="C39" s="8">
        <v>24</v>
      </c>
      <c r="D39" s="8">
        <v>0</v>
      </c>
      <c r="E39" s="8">
        <v>0</v>
      </c>
      <c r="F39" s="8">
        <v>0</v>
      </c>
      <c r="G39" s="8">
        <v>1.5</v>
      </c>
      <c r="H39" s="8">
        <v>24</v>
      </c>
      <c r="I39" s="8">
        <v>4</v>
      </c>
      <c r="J39" s="8">
        <v>1</v>
      </c>
      <c r="K39" s="33"/>
      <c r="L39" s="33"/>
      <c r="M39" s="33"/>
      <c r="N39" s="33"/>
      <c r="O39" s="33"/>
      <c r="P39" s="33"/>
      <c r="Q39" s="33"/>
      <c r="R39" s="33"/>
      <c r="S39" s="33"/>
    </row>
    <row r="40" spans="1:19" x14ac:dyDescent="0.35">
      <c r="A40" s="8">
        <v>39</v>
      </c>
      <c r="B40" s="8">
        <v>4713</v>
      </c>
      <c r="C40" s="8">
        <v>14</v>
      </c>
      <c r="D40" s="8">
        <v>0</v>
      </c>
      <c r="E40" s="8">
        <v>1</v>
      </c>
      <c r="F40" s="8">
        <v>0</v>
      </c>
      <c r="G40" s="8">
        <v>1</v>
      </c>
      <c r="H40" s="8">
        <v>24</v>
      </c>
      <c r="I40" s="8">
        <v>1</v>
      </c>
      <c r="J40" s="8">
        <v>1</v>
      </c>
    </row>
    <row r="41" spans="1:19" x14ac:dyDescent="0.35">
      <c r="A41" s="8">
        <v>40</v>
      </c>
      <c r="B41" s="8">
        <v>4722</v>
      </c>
      <c r="C41" s="8">
        <v>100</v>
      </c>
      <c r="D41" s="8">
        <v>2</v>
      </c>
      <c r="E41" s="8">
        <v>1</v>
      </c>
      <c r="F41" s="8">
        <v>1</v>
      </c>
      <c r="G41" s="8">
        <v>5</v>
      </c>
      <c r="H41" s="8">
        <v>40</v>
      </c>
      <c r="I41" s="8">
        <v>5</v>
      </c>
      <c r="J41" s="8">
        <v>4</v>
      </c>
    </row>
    <row r="42" spans="1:19" x14ac:dyDescent="0.35">
      <c r="A42" s="8">
        <v>41</v>
      </c>
      <c r="B42" s="8">
        <v>4713</v>
      </c>
      <c r="C42" s="8">
        <v>21</v>
      </c>
      <c r="D42" s="8">
        <v>0</v>
      </c>
      <c r="E42" s="8">
        <v>1</v>
      </c>
      <c r="F42" s="8">
        <v>0</v>
      </c>
      <c r="G42" s="8">
        <v>1</v>
      </c>
      <c r="H42" s="8">
        <v>24</v>
      </c>
      <c r="I42" s="8">
        <v>1</v>
      </c>
      <c r="J42" s="8">
        <v>1</v>
      </c>
    </row>
    <row r="43" spans="1:19" x14ac:dyDescent="0.35">
      <c r="A43" s="8">
        <v>42</v>
      </c>
      <c r="B43" s="8">
        <v>4717</v>
      </c>
      <c r="C43" s="8">
        <v>85</v>
      </c>
      <c r="D43" s="8">
        <v>2</v>
      </c>
      <c r="E43" s="8">
        <v>1</v>
      </c>
      <c r="F43" s="8">
        <v>1</v>
      </c>
      <c r="G43" s="8">
        <v>2</v>
      </c>
      <c r="H43" s="8">
        <v>35</v>
      </c>
      <c r="I43" s="8">
        <v>5</v>
      </c>
      <c r="J43" s="8">
        <v>4</v>
      </c>
    </row>
    <row r="44" spans="1:19" x14ac:dyDescent="0.35">
      <c r="A44" s="8">
        <v>43</v>
      </c>
      <c r="B44" s="8">
        <v>4716</v>
      </c>
      <c r="C44" s="8">
        <v>32</v>
      </c>
      <c r="D44" s="8">
        <v>1</v>
      </c>
      <c r="E44" s="8">
        <v>1</v>
      </c>
      <c r="F44" s="8">
        <v>0</v>
      </c>
      <c r="G44" s="8">
        <v>1</v>
      </c>
      <c r="H44" s="8">
        <v>22</v>
      </c>
      <c r="I44" s="8">
        <v>2</v>
      </c>
      <c r="J44" s="8">
        <v>2</v>
      </c>
    </row>
    <row r="45" spans="1:19" x14ac:dyDescent="0.35">
      <c r="A45" s="8">
        <v>44</v>
      </c>
      <c r="B45" s="8">
        <v>4717</v>
      </c>
      <c r="C45" s="8">
        <v>20</v>
      </c>
      <c r="D45" s="8">
        <v>2</v>
      </c>
      <c r="E45" s="8">
        <v>1</v>
      </c>
      <c r="F45" s="8">
        <v>1</v>
      </c>
      <c r="G45" s="8">
        <v>2</v>
      </c>
      <c r="H45" s="8">
        <v>35</v>
      </c>
      <c r="I45" s="8">
        <v>5</v>
      </c>
      <c r="J45" s="8">
        <v>1</v>
      </c>
    </row>
    <row r="46" spans="1:19" x14ac:dyDescent="0.35">
      <c r="A46" s="8">
        <v>45</v>
      </c>
      <c r="B46" s="8">
        <v>4715</v>
      </c>
      <c r="C46" s="8">
        <v>24</v>
      </c>
      <c r="D46" s="8">
        <v>0</v>
      </c>
      <c r="E46" s="8">
        <v>1</v>
      </c>
      <c r="F46" s="8">
        <v>0</v>
      </c>
      <c r="G46" s="8">
        <v>1</v>
      </c>
      <c r="H46" s="8">
        <v>18</v>
      </c>
      <c r="I46" s="8">
        <v>2</v>
      </c>
      <c r="J46" s="8">
        <v>1</v>
      </c>
    </row>
    <row r="47" spans="1:19" x14ac:dyDescent="0.35">
      <c r="A47" s="8">
        <v>46</v>
      </c>
      <c r="B47" s="8">
        <v>4721</v>
      </c>
      <c r="C47" s="8">
        <v>95</v>
      </c>
      <c r="D47" s="8">
        <v>2</v>
      </c>
      <c r="E47" s="8">
        <v>1</v>
      </c>
      <c r="F47" s="8">
        <v>1</v>
      </c>
      <c r="G47" s="8">
        <v>6</v>
      </c>
      <c r="H47" s="8">
        <v>40</v>
      </c>
      <c r="I47" s="8">
        <v>4</v>
      </c>
      <c r="J47" s="8">
        <v>4</v>
      </c>
    </row>
    <row r="48" spans="1:19" x14ac:dyDescent="0.35">
      <c r="A48" s="8">
        <v>47</v>
      </c>
      <c r="B48" s="8">
        <v>4714</v>
      </c>
      <c r="C48" s="8">
        <v>18</v>
      </c>
      <c r="D48" s="8">
        <v>0</v>
      </c>
      <c r="E48" s="8">
        <v>1</v>
      </c>
      <c r="F48" s="8">
        <v>0</v>
      </c>
      <c r="G48" s="8">
        <v>1</v>
      </c>
      <c r="H48" s="8">
        <v>18</v>
      </c>
      <c r="I48" s="8">
        <v>2</v>
      </c>
      <c r="J48" s="8">
        <v>1</v>
      </c>
    </row>
    <row r="49" spans="1:10" x14ac:dyDescent="0.35">
      <c r="A49" s="8">
        <v>48</v>
      </c>
      <c r="B49" s="8">
        <v>4719</v>
      </c>
      <c r="C49" s="8">
        <v>45</v>
      </c>
      <c r="D49" s="8">
        <v>1</v>
      </c>
      <c r="E49" s="8">
        <v>1</v>
      </c>
      <c r="F49" s="8">
        <v>1</v>
      </c>
      <c r="G49" s="8">
        <v>4</v>
      </c>
      <c r="H49" s="8">
        <v>35</v>
      </c>
      <c r="I49" s="8">
        <v>4</v>
      </c>
      <c r="J49" s="8">
        <v>2</v>
      </c>
    </row>
    <row r="50" spans="1:10" x14ac:dyDescent="0.35">
      <c r="A50" s="8">
        <v>49</v>
      </c>
      <c r="B50" s="8">
        <v>4712</v>
      </c>
      <c r="C50" s="8">
        <v>21</v>
      </c>
      <c r="D50" s="8">
        <v>0</v>
      </c>
      <c r="E50" s="8">
        <v>1</v>
      </c>
      <c r="F50" s="8">
        <v>0</v>
      </c>
      <c r="G50" s="8">
        <v>1.5</v>
      </c>
      <c r="H50" s="8">
        <v>24</v>
      </c>
      <c r="I50" s="8">
        <v>4</v>
      </c>
      <c r="J50" s="8">
        <v>1</v>
      </c>
    </row>
    <row r="51" spans="1:10" x14ac:dyDescent="0.35">
      <c r="A51" s="8">
        <v>50</v>
      </c>
      <c r="B51" s="8">
        <v>4714</v>
      </c>
      <c r="C51" s="8">
        <v>30</v>
      </c>
      <c r="D51" s="8">
        <v>1</v>
      </c>
      <c r="E51" s="8">
        <v>1</v>
      </c>
      <c r="F51" s="8">
        <v>0</v>
      </c>
      <c r="G51" s="8">
        <v>1</v>
      </c>
      <c r="H51" s="8">
        <v>18</v>
      </c>
      <c r="I51" s="8">
        <v>2</v>
      </c>
      <c r="J51" s="8">
        <v>2</v>
      </c>
    </row>
    <row r="52" spans="1:10" x14ac:dyDescent="0.35">
      <c r="A52" s="8">
        <v>51</v>
      </c>
      <c r="B52" s="8">
        <v>4711</v>
      </c>
      <c r="C52" s="8">
        <v>10</v>
      </c>
      <c r="D52" s="8">
        <v>0</v>
      </c>
      <c r="E52" s="8">
        <v>1</v>
      </c>
      <c r="F52" s="8">
        <v>0</v>
      </c>
      <c r="G52" s="8">
        <v>1</v>
      </c>
      <c r="H52" s="8">
        <v>20</v>
      </c>
      <c r="I52" s="8">
        <v>2</v>
      </c>
      <c r="J52" s="8">
        <v>1</v>
      </c>
    </row>
    <row r="53" spans="1:10" x14ac:dyDescent="0.35">
      <c r="A53" s="8">
        <v>52</v>
      </c>
      <c r="B53" s="8">
        <v>4713</v>
      </c>
      <c r="C53" s="8">
        <v>16</v>
      </c>
      <c r="D53" s="8">
        <v>0</v>
      </c>
      <c r="E53" s="8">
        <v>1</v>
      </c>
      <c r="F53" s="8">
        <v>0</v>
      </c>
      <c r="G53" s="8">
        <v>1</v>
      </c>
      <c r="H53" s="8">
        <v>24</v>
      </c>
      <c r="I53" s="8">
        <v>1</v>
      </c>
      <c r="J53" s="8">
        <v>1</v>
      </c>
    </row>
    <row r="54" spans="1:10" x14ac:dyDescent="0.35">
      <c r="A54" s="8">
        <v>53</v>
      </c>
      <c r="B54" s="8">
        <v>4719</v>
      </c>
      <c r="C54" s="8">
        <v>50</v>
      </c>
      <c r="D54" s="8">
        <v>1</v>
      </c>
      <c r="E54" s="8">
        <v>1</v>
      </c>
      <c r="F54" s="8">
        <v>1</v>
      </c>
      <c r="G54" s="8">
        <v>4</v>
      </c>
      <c r="H54" s="8">
        <v>35</v>
      </c>
      <c r="I54" s="8">
        <v>4</v>
      </c>
      <c r="J54" s="8">
        <v>2</v>
      </c>
    </row>
    <row r="55" spans="1:10" x14ac:dyDescent="0.35">
      <c r="A55" s="8">
        <v>54</v>
      </c>
      <c r="B55" s="8">
        <v>4712</v>
      </c>
      <c r="C55" s="8">
        <v>36</v>
      </c>
      <c r="D55" s="8">
        <v>1</v>
      </c>
      <c r="E55" s="8">
        <v>1</v>
      </c>
      <c r="F55" s="8">
        <v>0</v>
      </c>
      <c r="G55" s="8">
        <v>1.5</v>
      </c>
      <c r="H55" s="8">
        <v>24</v>
      </c>
      <c r="I55" s="8">
        <v>4</v>
      </c>
      <c r="J55" s="8">
        <v>2</v>
      </c>
    </row>
    <row r="56" spans="1:10" x14ac:dyDescent="0.35">
      <c r="A56" s="8">
        <v>55</v>
      </c>
      <c r="B56" s="8">
        <v>4715</v>
      </c>
      <c r="C56" s="8">
        <v>18</v>
      </c>
      <c r="D56" s="8">
        <v>0</v>
      </c>
      <c r="E56" s="8">
        <v>1</v>
      </c>
      <c r="F56" s="8">
        <v>0</v>
      </c>
      <c r="G56" s="8">
        <v>1</v>
      </c>
      <c r="H56" s="8">
        <v>18</v>
      </c>
      <c r="I56" s="8">
        <v>2</v>
      </c>
      <c r="J56" s="8">
        <v>1</v>
      </c>
    </row>
    <row r="57" spans="1:10" x14ac:dyDescent="0.35">
      <c r="A57" s="8">
        <v>56</v>
      </c>
      <c r="B57" s="8">
        <v>4722</v>
      </c>
      <c r="C57" s="8">
        <v>86</v>
      </c>
      <c r="D57" s="8">
        <v>2</v>
      </c>
      <c r="E57" s="8">
        <v>1</v>
      </c>
      <c r="F57" s="8">
        <v>1</v>
      </c>
      <c r="G57" s="8">
        <v>5</v>
      </c>
      <c r="H57" s="8">
        <v>40</v>
      </c>
      <c r="I57" s="8">
        <v>5</v>
      </c>
      <c r="J57" s="8">
        <v>4</v>
      </c>
    </row>
    <row r="58" spans="1:10" x14ac:dyDescent="0.35">
      <c r="A58" s="8">
        <v>57</v>
      </c>
      <c r="B58" s="8">
        <v>4713</v>
      </c>
      <c r="C58" s="8">
        <v>20</v>
      </c>
      <c r="D58" s="8">
        <v>0</v>
      </c>
      <c r="E58" s="8">
        <v>1</v>
      </c>
      <c r="F58" s="8">
        <v>0</v>
      </c>
      <c r="G58" s="8">
        <v>1</v>
      </c>
      <c r="H58" s="8">
        <v>24</v>
      </c>
      <c r="I58" s="8">
        <v>1</v>
      </c>
      <c r="J58" s="8">
        <v>1</v>
      </c>
    </row>
    <row r="59" spans="1:10" x14ac:dyDescent="0.35">
      <c r="A59" s="8">
        <v>58</v>
      </c>
      <c r="B59" s="8">
        <v>4712</v>
      </c>
      <c r="C59" s="8">
        <v>10</v>
      </c>
      <c r="D59" s="8">
        <v>0</v>
      </c>
      <c r="E59" s="8">
        <v>1</v>
      </c>
      <c r="F59" s="8">
        <v>0</v>
      </c>
      <c r="G59" s="8">
        <v>1.5</v>
      </c>
      <c r="H59" s="8">
        <v>24</v>
      </c>
      <c r="I59" s="8">
        <v>4</v>
      </c>
      <c r="J59" s="8">
        <v>1</v>
      </c>
    </row>
    <row r="60" spans="1:10" x14ac:dyDescent="0.35">
      <c r="A60" s="8">
        <v>59</v>
      </c>
      <c r="B60" s="8">
        <v>4711</v>
      </c>
      <c r="C60" s="8">
        <v>31</v>
      </c>
      <c r="D60" s="8">
        <v>1</v>
      </c>
      <c r="E60" s="8">
        <v>1</v>
      </c>
      <c r="F60" s="8">
        <v>0</v>
      </c>
      <c r="G60" s="8">
        <v>1</v>
      </c>
      <c r="H60" s="8">
        <v>20</v>
      </c>
      <c r="I60" s="8">
        <v>2</v>
      </c>
      <c r="J60" s="8">
        <v>2</v>
      </c>
    </row>
    <row r="61" spans="1:10" x14ac:dyDescent="0.35">
      <c r="A61" s="8">
        <v>60</v>
      </c>
      <c r="B61" s="8">
        <v>4721</v>
      </c>
      <c r="C61" s="8">
        <v>90</v>
      </c>
      <c r="D61" s="8">
        <v>2</v>
      </c>
      <c r="E61" s="8">
        <v>1</v>
      </c>
      <c r="F61" s="8">
        <v>1</v>
      </c>
      <c r="G61" s="8">
        <v>6</v>
      </c>
      <c r="H61" s="8">
        <v>40</v>
      </c>
      <c r="I61" s="8">
        <v>4</v>
      </c>
      <c r="J61" s="8">
        <v>4</v>
      </c>
    </row>
    <row r="62" spans="1:10" x14ac:dyDescent="0.35">
      <c r="A62" s="8">
        <v>61</v>
      </c>
      <c r="B62" s="8">
        <v>4722</v>
      </c>
      <c r="C62" s="8">
        <v>100</v>
      </c>
      <c r="D62" s="8">
        <v>2</v>
      </c>
      <c r="E62" s="8">
        <v>1</v>
      </c>
      <c r="F62" s="8">
        <v>1</v>
      </c>
      <c r="G62" s="8">
        <v>5</v>
      </c>
      <c r="H62" s="8">
        <v>40</v>
      </c>
      <c r="I62" s="8">
        <v>5</v>
      </c>
      <c r="J62" s="8">
        <v>4</v>
      </c>
    </row>
    <row r="63" spans="1:10" x14ac:dyDescent="0.35">
      <c r="A63" s="8">
        <v>62</v>
      </c>
      <c r="B63" s="8">
        <v>4721</v>
      </c>
      <c r="C63" s="8">
        <v>77</v>
      </c>
      <c r="D63" s="8">
        <v>2</v>
      </c>
      <c r="E63" s="8">
        <v>1</v>
      </c>
      <c r="F63" s="8">
        <v>1</v>
      </c>
      <c r="G63" s="8">
        <v>6</v>
      </c>
      <c r="H63" s="8">
        <v>40</v>
      </c>
      <c r="I63" s="8">
        <v>4</v>
      </c>
      <c r="J63" s="8">
        <v>4</v>
      </c>
    </row>
    <row r="64" spans="1:10" x14ac:dyDescent="0.35">
      <c r="A64" s="8">
        <v>63</v>
      </c>
      <c r="B64" s="8">
        <v>4715</v>
      </c>
      <c r="C64" s="8">
        <v>26</v>
      </c>
      <c r="D64" s="8">
        <v>0</v>
      </c>
      <c r="E64" s="8">
        <v>1</v>
      </c>
      <c r="F64" s="8">
        <v>0</v>
      </c>
      <c r="G64" s="8">
        <v>1</v>
      </c>
      <c r="H64" s="8">
        <v>18</v>
      </c>
      <c r="I64" s="8">
        <v>2</v>
      </c>
      <c r="J64" s="8">
        <v>2</v>
      </c>
    </row>
    <row r="65" spans="1:10" x14ac:dyDescent="0.35">
      <c r="A65" s="8">
        <v>64</v>
      </c>
      <c r="B65" s="8">
        <v>4714</v>
      </c>
      <c r="C65" s="8">
        <v>16</v>
      </c>
      <c r="D65" s="8">
        <v>0</v>
      </c>
      <c r="E65" s="8">
        <v>1</v>
      </c>
      <c r="F65" s="8">
        <v>0</v>
      </c>
      <c r="G65" s="8">
        <v>1</v>
      </c>
      <c r="H65" s="8">
        <v>18</v>
      </c>
      <c r="I65" s="8">
        <v>2</v>
      </c>
      <c r="J65" s="8">
        <v>1</v>
      </c>
    </row>
    <row r="66" spans="1:10" x14ac:dyDescent="0.35">
      <c r="A66" s="8">
        <v>65</v>
      </c>
      <c r="B66" s="8">
        <v>4711</v>
      </c>
      <c r="C66" s="8">
        <v>18</v>
      </c>
      <c r="D66" s="8">
        <v>0</v>
      </c>
      <c r="E66" s="8">
        <v>1</v>
      </c>
      <c r="F66" s="8">
        <v>0</v>
      </c>
      <c r="G66" s="8">
        <v>1</v>
      </c>
      <c r="H66" s="8">
        <v>20</v>
      </c>
      <c r="I66" s="8">
        <v>2</v>
      </c>
      <c r="J66" s="8">
        <v>1</v>
      </c>
    </row>
    <row r="67" spans="1:10" x14ac:dyDescent="0.35">
      <c r="A67" s="8">
        <v>66</v>
      </c>
      <c r="B67" s="8">
        <v>4719</v>
      </c>
      <c r="C67" s="8">
        <v>46</v>
      </c>
      <c r="D67" s="8">
        <v>1</v>
      </c>
      <c r="E67" s="8">
        <v>1</v>
      </c>
      <c r="F67" s="8">
        <v>1</v>
      </c>
      <c r="G67" s="8">
        <v>4</v>
      </c>
      <c r="H67" s="8">
        <v>35</v>
      </c>
      <c r="I67" s="8">
        <v>4</v>
      </c>
      <c r="J67" s="8">
        <v>2</v>
      </c>
    </row>
    <row r="68" spans="1:10" x14ac:dyDescent="0.35">
      <c r="A68" s="8">
        <v>67</v>
      </c>
      <c r="B68" s="8">
        <v>4718</v>
      </c>
      <c r="C68" s="8">
        <v>24</v>
      </c>
      <c r="D68" s="8">
        <v>1</v>
      </c>
      <c r="E68" s="8">
        <v>1</v>
      </c>
      <c r="F68" s="8">
        <v>1</v>
      </c>
      <c r="G68" s="8">
        <v>3</v>
      </c>
      <c r="H68" s="8">
        <v>35</v>
      </c>
      <c r="I68" s="8">
        <v>5</v>
      </c>
      <c r="J68" s="8">
        <v>1</v>
      </c>
    </row>
    <row r="69" spans="1:10" x14ac:dyDescent="0.35">
      <c r="A69" s="8">
        <v>68</v>
      </c>
      <c r="B69" s="8">
        <v>4712</v>
      </c>
      <c r="C69" s="8">
        <v>20</v>
      </c>
      <c r="D69" s="8">
        <v>0</v>
      </c>
      <c r="E69" s="8">
        <v>1</v>
      </c>
      <c r="F69" s="8">
        <v>0</v>
      </c>
      <c r="G69" s="8">
        <v>1.5</v>
      </c>
      <c r="H69" s="8">
        <v>24</v>
      </c>
      <c r="I69" s="8">
        <v>4</v>
      </c>
      <c r="J69" s="8">
        <v>1</v>
      </c>
    </row>
    <row r="70" spans="1:10" x14ac:dyDescent="0.35">
      <c r="A70" s="8">
        <v>69</v>
      </c>
      <c r="B70" s="8">
        <v>4711</v>
      </c>
      <c r="C70" s="8">
        <v>22</v>
      </c>
      <c r="D70" s="8">
        <v>0</v>
      </c>
      <c r="E70" s="8">
        <v>1</v>
      </c>
      <c r="F70" s="8">
        <v>0</v>
      </c>
      <c r="G70" s="8">
        <v>1</v>
      </c>
      <c r="H70" s="8">
        <v>20</v>
      </c>
      <c r="I70" s="8">
        <v>2</v>
      </c>
      <c r="J70" s="8">
        <v>1</v>
      </c>
    </row>
    <row r="71" spans="1:10" x14ac:dyDescent="0.35">
      <c r="A71" s="8">
        <v>70</v>
      </c>
      <c r="B71" s="8">
        <v>4719</v>
      </c>
      <c r="C71" s="8">
        <v>40</v>
      </c>
      <c r="D71" s="8">
        <v>1</v>
      </c>
      <c r="E71" s="8">
        <v>1</v>
      </c>
      <c r="F71" s="8">
        <v>1</v>
      </c>
      <c r="G71" s="8">
        <v>4</v>
      </c>
      <c r="H71" s="8">
        <v>35</v>
      </c>
      <c r="I71" s="8">
        <v>4</v>
      </c>
      <c r="J71" s="8">
        <v>2</v>
      </c>
    </row>
    <row r="72" spans="1:10" x14ac:dyDescent="0.35">
      <c r="A72" s="8">
        <v>71</v>
      </c>
      <c r="B72" s="8">
        <v>4721</v>
      </c>
      <c r="C72" s="8">
        <v>100</v>
      </c>
      <c r="D72" s="8">
        <v>2</v>
      </c>
      <c r="E72" s="8">
        <v>1</v>
      </c>
      <c r="F72" s="8">
        <v>1</v>
      </c>
      <c r="G72" s="8">
        <v>6</v>
      </c>
      <c r="H72" s="8">
        <v>40</v>
      </c>
      <c r="I72" s="8">
        <v>4</v>
      </c>
      <c r="J72" s="8">
        <v>4</v>
      </c>
    </row>
    <row r="73" spans="1:10" x14ac:dyDescent="0.35">
      <c r="A73" s="8">
        <v>72</v>
      </c>
      <c r="B73" s="8">
        <v>4720</v>
      </c>
      <c r="C73" s="8">
        <v>100</v>
      </c>
      <c r="D73" s="8">
        <v>2</v>
      </c>
      <c r="E73" s="8">
        <v>1</v>
      </c>
      <c r="F73" s="8">
        <v>1</v>
      </c>
      <c r="G73" s="8">
        <v>5</v>
      </c>
      <c r="H73" s="8">
        <v>40</v>
      </c>
      <c r="I73" s="8">
        <v>3</v>
      </c>
      <c r="J73" s="8">
        <v>4</v>
      </c>
    </row>
    <row r="74" spans="1:10" x14ac:dyDescent="0.35">
      <c r="A74" s="8">
        <v>73</v>
      </c>
      <c r="B74" s="8">
        <v>4713</v>
      </c>
      <c r="C74" s="8">
        <v>17</v>
      </c>
      <c r="D74" s="8">
        <v>0</v>
      </c>
      <c r="E74" s="8">
        <v>1</v>
      </c>
      <c r="F74" s="8">
        <v>0</v>
      </c>
      <c r="G74" s="8">
        <v>1</v>
      </c>
      <c r="H74" s="8">
        <v>24</v>
      </c>
      <c r="I74" s="8">
        <v>1</v>
      </c>
      <c r="J74" s="8">
        <v>1</v>
      </c>
    </row>
    <row r="75" spans="1:10" x14ac:dyDescent="0.35">
      <c r="A75" s="8">
        <v>74</v>
      </c>
      <c r="B75" s="8">
        <v>4719</v>
      </c>
      <c r="C75" s="8">
        <v>81</v>
      </c>
      <c r="D75" s="8">
        <v>2</v>
      </c>
      <c r="E75" s="8">
        <v>1</v>
      </c>
      <c r="F75" s="8">
        <v>1</v>
      </c>
      <c r="G75" s="8">
        <v>4</v>
      </c>
      <c r="H75" s="8">
        <v>35</v>
      </c>
      <c r="I75" s="8">
        <v>4</v>
      </c>
      <c r="J75" s="8">
        <v>4</v>
      </c>
    </row>
    <row r="76" spans="1:10" x14ac:dyDescent="0.35">
      <c r="A76" s="8">
        <v>75</v>
      </c>
      <c r="B76" s="8">
        <v>4713</v>
      </c>
      <c r="C76" s="8">
        <v>19</v>
      </c>
      <c r="D76" s="8">
        <v>0</v>
      </c>
      <c r="E76" s="8">
        <v>0</v>
      </c>
      <c r="F76" s="8">
        <v>0</v>
      </c>
      <c r="G76" s="8">
        <v>1</v>
      </c>
      <c r="H76" s="8">
        <v>24</v>
      </c>
      <c r="I76" s="8">
        <v>1</v>
      </c>
      <c r="J76" s="8">
        <v>1</v>
      </c>
    </row>
    <row r="77" spans="1:10" x14ac:dyDescent="0.35">
      <c r="A77" s="8">
        <v>76</v>
      </c>
      <c r="B77" s="8">
        <v>4712</v>
      </c>
      <c r="C77" s="8">
        <v>10</v>
      </c>
      <c r="D77" s="8">
        <v>0</v>
      </c>
      <c r="E77" s="8">
        <v>1</v>
      </c>
      <c r="F77" s="8">
        <v>0</v>
      </c>
      <c r="G77" s="8">
        <v>1.5</v>
      </c>
      <c r="H77" s="8">
        <v>24</v>
      </c>
      <c r="I77" s="8">
        <v>4</v>
      </c>
      <c r="J77" s="8">
        <v>1</v>
      </c>
    </row>
    <row r="78" spans="1:10" x14ac:dyDescent="0.35">
      <c r="A78" s="8">
        <v>77</v>
      </c>
      <c r="B78" s="8">
        <v>4712</v>
      </c>
      <c r="C78" s="8">
        <v>47</v>
      </c>
      <c r="D78" s="8">
        <v>1</v>
      </c>
      <c r="E78" s="8">
        <v>1</v>
      </c>
      <c r="F78" s="8">
        <v>0</v>
      </c>
      <c r="G78" s="8">
        <v>1.5</v>
      </c>
      <c r="H78" s="8">
        <v>24</v>
      </c>
      <c r="I78" s="8">
        <v>4</v>
      </c>
      <c r="J78" s="8">
        <v>2</v>
      </c>
    </row>
    <row r="79" spans="1:10" x14ac:dyDescent="0.35">
      <c r="A79" s="8">
        <v>78</v>
      </c>
      <c r="B79" s="8">
        <v>4721</v>
      </c>
      <c r="C79" s="8">
        <v>100</v>
      </c>
      <c r="D79" s="8">
        <v>2</v>
      </c>
      <c r="E79" s="8">
        <v>1</v>
      </c>
      <c r="F79" s="8">
        <v>1</v>
      </c>
      <c r="G79" s="8">
        <v>6</v>
      </c>
      <c r="H79" s="8">
        <v>40</v>
      </c>
      <c r="I79" s="8">
        <v>4</v>
      </c>
      <c r="J79" s="8">
        <v>4</v>
      </c>
    </row>
    <row r="80" spans="1:10" x14ac:dyDescent="0.35">
      <c r="A80" s="8">
        <v>79</v>
      </c>
      <c r="B80" s="8">
        <v>4714</v>
      </c>
      <c r="C80" s="8">
        <v>44</v>
      </c>
      <c r="D80" s="8">
        <v>1</v>
      </c>
      <c r="E80" s="8">
        <v>1</v>
      </c>
      <c r="F80" s="8">
        <v>0</v>
      </c>
      <c r="G80" s="8">
        <v>1</v>
      </c>
      <c r="H80" s="8">
        <v>18</v>
      </c>
      <c r="I80" s="8">
        <v>2</v>
      </c>
      <c r="J80" s="8">
        <v>2</v>
      </c>
    </row>
    <row r="81" spans="1:10" x14ac:dyDescent="0.35">
      <c r="A81" s="8">
        <v>80</v>
      </c>
      <c r="B81" s="8">
        <v>4712</v>
      </c>
      <c r="C81" s="8">
        <v>16</v>
      </c>
      <c r="D81" s="8">
        <v>0</v>
      </c>
      <c r="E81" s="8">
        <v>1</v>
      </c>
      <c r="F81" s="8">
        <v>0</v>
      </c>
      <c r="G81" s="8">
        <v>1.5</v>
      </c>
      <c r="H81" s="8">
        <v>24</v>
      </c>
      <c r="I81" s="8">
        <v>4</v>
      </c>
      <c r="J81" s="8">
        <v>1</v>
      </c>
    </row>
    <row r="82" spans="1:10" x14ac:dyDescent="0.35">
      <c r="A82" s="8">
        <v>81</v>
      </c>
      <c r="B82" s="8">
        <v>4713</v>
      </c>
      <c r="C82" s="8">
        <v>13</v>
      </c>
      <c r="D82" s="8">
        <v>0</v>
      </c>
      <c r="E82" s="8">
        <v>1</v>
      </c>
      <c r="F82" s="8">
        <v>0</v>
      </c>
      <c r="G82" s="8">
        <v>1</v>
      </c>
      <c r="H82" s="8">
        <v>24</v>
      </c>
      <c r="I82" s="8">
        <v>1</v>
      </c>
      <c r="J82" s="8">
        <v>1</v>
      </c>
    </row>
    <row r="83" spans="1:10" x14ac:dyDescent="0.35">
      <c r="A83" s="8">
        <v>82</v>
      </c>
      <c r="B83" s="8">
        <v>4716</v>
      </c>
      <c r="C83" s="8">
        <v>17</v>
      </c>
      <c r="D83" s="8">
        <v>0</v>
      </c>
      <c r="E83" s="8">
        <v>1</v>
      </c>
      <c r="F83" s="8">
        <v>0</v>
      </c>
      <c r="G83" s="8">
        <v>1</v>
      </c>
      <c r="H83" s="8">
        <v>22</v>
      </c>
      <c r="I83" s="8">
        <v>2</v>
      </c>
      <c r="J83" s="8">
        <v>1</v>
      </c>
    </row>
    <row r="84" spans="1:10" x14ac:dyDescent="0.35">
      <c r="A84" s="8">
        <v>83</v>
      </c>
      <c r="B84" s="8">
        <v>4713</v>
      </c>
      <c r="C84" s="8">
        <v>24</v>
      </c>
      <c r="D84" s="8">
        <v>0</v>
      </c>
      <c r="E84" s="8">
        <v>1</v>
      </c>
      <c r="F84" s="8">
        <v>0</v>
      </c>
      <c r="G84" s="8">
        <v>1</v>
      </c>
      <c r="H84" s="8">
        <v>24</v>
      </c>
      <c r="I84" s="8">
        <v>1</v>
      </c>
      <c r="J84" s="8">
        <v>1</v>
      </c>
    </row>
    <row r="85" spans="1:10" x14ac:dyDescent="0.35">
      <c r="A85" s="8">
        <v>84</v>
      </c>
      <c r="B85" s="8">
        <v>4716</v>
      </c>
      <c r="C85" s="8">
        <v>28</v>
      </c>
      <c r="D85" s="8">
        <v>0</v>
      </c>
      <c r="E85" s="8">
        <v>1</v>
      </c>
      <c r="F85" s="8">
        <v>0</v>
      </c>
      <c r="G85" s="8">
        <v>1</v>
      </c>
      <c r="H85" s="8">
        <v>22</v>
      </c>
      <c r="I85" s="8">
        <v>2</v>
      </c>
      <c r="J85" s="8">
        <v>2</v>
      </c>
    </row>
    <row r="86" spans="1:10" x14ac:dyDescent="0.35">
      <c r="A86" s="8">
        <v>85</v>
      </c>
      <c r="B86" s="8">
        <v>4717</v>
      </c>
      <c r="C86" s="8">
        <v>83</v>
      </c>
      <c r="D86" s="8">
        <v>2</v>
      </c>
      <c r="E86" s="8">
        <v>1</v>
      </c>
      <c r="F86" s="8">
        <v>1</v>
      </c>
      <c r="G86" s="8">
        <v>2</v>
      </c>
      <c r="H86" s="8">
        <v>35</v>
      </c>
      <c r="I86" s="8">
        <v>5</v>
      </c>
      <c r="J86" s="8">
        <v>4</v>
      </c>
    </row>
    <row r="87" spans="1:10" x14ac:dyDescent="0.35">
      <c r="A87" s="8">
        <v>86</v>
      </c>
      <c r="B87" s="8">
        <v>4714</v>
      </c>
      <c r="C87" s="8">
        <v>39</v>
      </c>
      <c r="D87" s="8">
        <v>1</v>
      </c>
      <c r="E87" s="8">
        <v>1</v>
      </c>
      <c r="F87" s="8">
        <v>0</v>
      </c>
      <c r="G87" s="8">
        <v>1</v>
      </c>
      <c r="H87" s="8">
        <v>18</v>
      </c>
      <c r="I87" s="8">
        <v>2</v>
      </c>
      <c r="J87" s="8">
        <v>2</v>
      </c>
    </row>
    <row r="88" spans="1:10" x14ac:dyDescent="0.35">
      <c r="A88" s="8">
        <v>87</v>
      </c>
      <c r="B88" s="8">
        <v>4713</v>
      </c>
      <c r="C88" s="8">
        <v>24</v>
      </c>
      <c r="D88" s="8">
        <v>0</v>
      </c>
      <c r="E88" s="8">
        <v>1</v>
      </c>
      <c r="F88" s="8">
        <v>0</v>
      </c>
      <c r="G88" s="8">
        <v>1</v>
      </c>
      <c r="H88" s="8">
        <v>24</v>
      </c>
      <c r="I88" s="8">
        <v>1</v>
      </c>
      <c r="J88" s="8">
        <v>1</v>
      </c>
    </row>
    <row r="89" spans="1:10" x14ac:dyDescent="0.35">
      <c r="A89" s="8">
        <v>88</v>
      </c>
      <c r="B89" s="8">
        <v>4716</v>
      </c>
      <c r="C89" s="8">
        <v>17</v>
      </c>
      <c r="D89" s="8">
        <v>0</v>
      </c>
      <c r="E89" s="8">
        <v>1</v>
      </c>
      <c r="F89" s="8">
        <v>0</v>
      </c>
      <c r="G89" s="8">
        <v>1</v>
      </c>
      <c r="H89" s="8">
        <v>22</v>
      </c>
      <c r="I89" s="8">
        <v>2</v>
      </c>
      <c r="J89" s="8">
        <v>1</v>
      </c>
    </row>
    <row r="90" spans="1:10" x14ac:dyDescent="0.35">
      <c r="A90" s="8">
        <v>89</v>
      </c>
      <c r="B90" s="8">
        <v>4721</v>
      </c>
      <c r="C90" s="8">
        <v>100</v>
      </c>
      <c r="D90" s="8">
        <v>2</v>
      </c>
      <c r="E90" s="8">
        <v>1</v>
      </c>
      <c r="F90" s="8">
        <v>1</v>
      </c>
      <c r="G90" s="8">
        <v>6</v>
      </c>
      <c r="H90" s="8">
        <v>40</v>
      </c>
      <c r="I90" s="8">
        <v>4</v>
      </c>
      <c r="J90" s="8">
        <v>4</v>
      </c>
    </row>
    <row r="91" spans="1:10" x14ac:dyDescent="0.35">
      <c r="A91" s="8">
        <v>90</v>
      </c>
      <c r="B91" s="8">
        <v>4718</v>
      </c>
      <c r="C91" s="8">
        <v>85</v>
      </c>
      <c r="D91" s="8">
        <v>2</v>
      </c>
      <c r="E91" s="8">
        <v>1</v>
      </c>
      <c r="F91" s="8">
        <v>1</v>
      </c>
      <c r="G91" s="8">
        <v>3</v>
      </c>
      <c r="H91" s="8">
        <v>35</v>
      </c>
      <c r="I91" s="8">
        <v>5</v>
      </c>
      <c r="J91" s="8">
        <v>4</v>
      </c>
    </row>
    <row r="92" spans="1:10" x14ac:dyDescent="0.35">
      <c r="A92" s="8">
        <v>91</v>
      </c>
      <c r="B92" s="8">
        <v>4717</v>
      </c>
      <c r="C92" s="8">
        <v>63</v>
      </c>
      <c r="D92" s="8">
        <v>2</v>
      </c>
      <c r="E92" s="8">
        <v>1</v>
      </c>
      <c r="F92" s="8">
        <v>1</v>
      </c>
      <c r="G92" s="8">
        <v>2</v>
      </c>
      <c r="H92" s="8">
        <v>35</v>
      </c>
      <c r="I92" s="8">
        <v>5</v>
      </c>
      <c r="J92" s="8">
        <v>3</v>
      </c>
    </row>
    <row r="93" spans="1:10" x14ac:dyDescent="0.35">
      <c r="A93" s="8">
        <v>92</v>
      </c>
      <c r="B93" s="8">
        <v>4717</v>
      </c>
      <c r="C93" s="8">
        <v>37</v>
      </c>
      <c r="D93" s="8">
        <v>1</v>
      </c>
      <c r="E93" s="8">
        <v>1</v>
      </c>
      <c r="F93" s="8">
        <v>1</v>
      </c>
      <c r="G93" s="8">
        <v>2</v>
      </c>
      <c r="H93" s="8">
        <v>35</v>
      </c>
      <c r="I93" s="8">
        <v>5</v>
      </c>
      <c r="J93" s="8">
        <v>2</v>
      </c>
    </row>
    <row r="94" spans="1:10" x14ac:dyDescent="0.35">
      <c r="A94" s="8">
        <v>93</v>
      </c>
      <c r="B94" s="8">
        <v>4715</v>
      </c>
      <c r="C94" s="8">
        <v>10</v>
      </c>
      <c r="D94" s="8">
        <v>0</v>
      </c>
      <c r="E94" s="8">
        <v>1</v>
      </c>
      <c r="F94" s="8">
        <v>0</v>
      </c>
      <c r="G94" s="8">
        <v>1</v>
      </c>
      <c r="H94" s="8">
        <v>18</v>
      </c>
      <c r="I94" s="8">
        <v>2</v>
      </c>
      <c r="J94" s="8">
        <v>1</v>
      </c>
    </row>
    <row r="95" spans="1:10" x14ac:dyDescent="0.35">
      <c r="A95" s="8">
        <v>94</v>
      </c>
      <c r="B95" s="8">
        <v>4714</v>
      </c>
      <c r="C95" s="8">
        <v>21</v>
      </c>
      <c r="D95" s="8">
        <v>0</v>
      </c>
      <c r="E95" s="8">
        <v>1</v>
      </c>
      <c r="F95" s="8">
        <v>0</v>
      </c>
      <c r="G95" s="8">
        <v>1</v>
      </c>
      <c r="H95" s="8">
        <v>18</v>
      </c>
      <c r="I95" s="8">
        <v>2</v>
      </c>
      <c r="J95" s="8">
        <v>1</v>
      </c>
    </row>
    <row r="96" spans="1:10" x14ac:dyDescent="0.35">
      <c r="A96" s="8">
        <v>95</v>
      </c>
      <c r="B96" s="8">
        <v>4717</v>
      </c>
      <c r="C96" s="8">
        <v>34</v>
      </c>
      <c r="D96" s="8">
        <v>1</v>
      </c>
      <c r="E96" s="8">
        <v>1</v>
      </c>
      <c r="F96" s="8">
        <v>1</v>
      </c>
      <c r="G96" s="8">
        <v>2</v>
      </c>
      <c r="H96" s="8">
        <v>35</v>
      </c>
      <c r="I96" s="8">
        <v>5</v>
      </c>
      <c r="J96" s="8">
        <v>2</v>
      </c>
    </row>
    <row r="97" spans="1:10" x14ac:dyDescent="0.35">
      <c r="A97" s="8">
        <v>96</v>
      </c>
      <c r="B97" s="8">
        <v>4715</v>
      </c>
      <c r="C97" s="8">
        <v>20</v>
      </c>
      <c r="D97" s="8">
        <v>0</v>
      </c>
      <c r="E97" s="8">
        <v>1</v>
      </c>
      <c r="F97" s="8">
        <v>0</v>
      </c>
      <c r="G97" s="8">
        <v>1</v>
      </c>
      <c r="H97" s="8">
        <v>18</v>
      </c>
      <c r="I97" s="8">
        <v>2</v>
      </c>
      <c r="J97" s="8">
        <v>1</v>
      </c>
    </row>
    <row r="98" spans="1:10" x14ac:dyDescent="0.35">
      <c r="A98" s="8">
        <v>97</v>
      </c>
      <c r="B98" s="8">
        <v>4716</v>
      </c>
      <c r="C98" s="8">
        <v>19</v>
      </c>
      <c r="D98" s="8">
        <v>0</v>
      </c>
      <c r="E98" s="8">
        <v>1</v>
      </c>
      <c r="F98" s="8">
        <v>0</v>
      </c>
      <c r="G98" s="8">
        <v>1</v>
      </c>
      <c r="H98" s="8">
        <v>22</v>
      </c>
      <c r="I98" s="8">
        <v>2</v>
      </c>
      <c r="J98" s="8">
        <v>1</v>
      </c>
    </row>
    <row r="99" spans="1:10" x14ac:dyDescent="0.35">
      <c r="A99" s="8">
        <v>98</v>
      </c>
      <c r="B99" s="8">
        <v>4713</v>
      </c>
      <c r="C99" s="8">
        <v>15</v>
      </c>
      <c r="D99" s="8">
        <v>0</v>
      </c>
      <c r="E99" s="8">
        <v>1</v>
      </c>
      <c r="F99" s="8">
        <v>0</v>
      </c>
      <c r="G99" s="8">
        <v>1</v>
      </c>
      <c r="H99" s="8">
        <v>24</v>
      </c>
      <c r="I99" s="8">
        <v>1</v>
      </c>
      <c r="J99" s="8">
        <v>1</v>
      </c>
    </row>
    <row r="100" spans="1:10" x14ac:dyDescent="0.35">
      <c r="A100" s="8">
        <v>99</v>
      </c>
      <c r="B100" s="8">
        <v>4714</v>
      </c>
      <c r="C100" s="8">
        <v>18</v>
      </c>
      <c r="D100" s="8">
        <v>0</v>
      </c>
      <c r="E100" s="8">
        <v>1</v>
      </c>
      <c r="F100" s="8">
        <v>0</v>
      </c>
      <c r="G100" s="8">
        <v>1</v>
      </c>
      <c r="H100" s="8">
        <v>18</v>
      </c>
      <c r="I100" s="8">
        <v>2</v>
      </c>
      <c r="J100" s="8">
        <v>1</v>
      </c>
    </row>
    <row r="101" spans="1:10" x14ac:dyDescent="0.35">
      <c r="A101" s="8">
        <v>100</v>
      </c>
      <c r="B101" s="8">
        <v>4719</v>
      </c>
      <c r="C101" s="8">
        <v>32</v>
      </c>
      <c r="D101" s="8">
        <v>1</v>
      </c>
      <c r="E101" s="8">
        <v>1</v>
      </c>
      <c r="F101" s="8">
        <v>1</v>
      </c>
      <c r="G101" s="8">
        <v>4</v>
      </c>
      <c r="H101" s="8">
        <v>35</v>
      </c>
      <c r="I101" s="8">
        <v>4</v>
      </c>
      <c r="J101" s="8">
        <v>2</v>
      </c>
    </row>
    <row r="102" spans="1:10" x14ac:dyDescent="0.35">
      <c r="A102" s="8">
        <v>101</v>
      </c>
      <c r="B102" s="8">
        <v>4713</v>
      </c>
      <c r="C102" s="8">
        <v>10</v>
      </c>
      <c r="D102" s="8">
        <v>0</v>
      </c>
      <c r="E102" s="8">
        <v>1</v>
      </c>
      <c r="F102" s="8">
        <v>0</v>
      </c>
      <c r="G102" s="8">
        <v>1</v>
      </c>
      <c r="H102" s="8">
        <v>24</v>
      </c>
      <c r="I102" s="8">
        <v>1</v>
      </c>
      <c r="J102" s="8">
        <v>1</v>
      </c>
    </row>
    <row r="103" spans="1:10" x14ac:dyDescent="0.35">
      <c r="A103" s="8">
        <v>102</v>
      </c>
      <c r="B103" s="8">
        <v>4722</v>
      </c>
      <c r="C103" s="8">
        <v>90</v>
      </c>
      <c r="D103" s="8">
        <v>2</v>
      </c>
      <c r="E103" s="8">
        <v>1</v>
      </c>
      <c r="F103" s="8">
        <v>1</v>
      </c>
      <c r="G103" s="8">
        <v>5</v>
      </c>
      <c r="H103" s="8">
        <v>40</v>
      </c>
      <c r="I103" s="8">
        <v>5</v>
      </c>
      <c r="J103" s="8">
        <v>4</v>
      </c>
    </row>
    <row r="104" spans="1:10" x14ac:dyDescent="0.35">
      <c r="A104" s="8">
        <v>103</v>
      </c>
      <c r="B104" s="8">
        <v>4712</v>
      </c>
      <c r="C104" s="8">
        <v>31</v>
      </c>
      <c r="D104" s="8">
        <v>1</v>
      </c>
      <c r="E104" s="8">
        <v>1</v>
      </c>
      <c r="F104" s="8">
        <v>0</v>
      </c>
      <c r="G104" s="8">
        <v>1.5</v>
      </c>
      <c r="H104" s="8">
        <v>24</v>
      </c>
      <c r="I104" s="8">
        <v>4</v>
      </c>
      <c r="J104" s="8">
        <v>2</v>
      </c>
    </row>
    <row r="105" spans="1:10" x14ac:dyDescent="0.35">
      <c r="A105" s="8">
        <v>104</v>
      </c>
      <c r="B105" s="8">
        <v>4711</v>
      </c>
      <c r="C105" s="8">
        <v>10</v>
      </c>
      <c r="D105" s="8">
        <v>0</v>
      </c>
      <c r="E105" s="8">
        <v>1</v>
      </c>
      <c r="F105" s="8">
        <v>0</v>
      </c>
      <c r="G105" s="8">
        <v>1</v>
      </c>
      <c r="H105" s="8">
        <v>20</v>
      </c>
      <c r="I105" s="8">
        <v>2</v>
      </c>
      <c r="J105" s="8">
        <v>1</v>
      </c>
    </row>
    <row r="106" spans="1:10" x14ac:dyDescent="0.35">
      <c r="A106" s="8">
        <v>105</v>
      </c>
      <c r="B106" s="8">
        <v>4712</v>
      </c>
      <c r="C106" s="8">
        <v>19</v>
      </c>
      <c r="D106" s="8">
        <v>0</v>
      </c>
      <c r="E106" s="8">
        <v>1</v>
      </c>
      <c r="F106" s="8">
        <v>0</v>
      </c>
      <c r="G106" s="8">
        <v>1.5</v>
      </c>
      <c r="H106" s="8">
        <v>24</v>
      </c>
      <c r="I106" s="8">
        <v>4</v>
      </c>
      <c r="J106" s="8">
        <v>1</v>
      </c>
    </row>
    <row r="107" spans="1:10" x14ac:dyDescent="0.35">
      <c r="A107" s="8">
        <v>106</v>
      </c>
      <c r="B107" s="8">
        <v>4716</v>
      </c>
      <c r="C107" s="8">
        <v>21</v>
      </c>
      <c r="D107" s="8">
        <v>0</v>
      </c>
      <c r="E107" s="8">
        <v>1</v>
      </c>
      <c r="F107" s="8">
        <v>0</v>
      </c>
      <c r="G107" s="8">
        <v>1</v>
      </c>
      <c r="H107" s="8">
        <v>22</v>
      </c>
      <c r="I107" s="8">
        <v>2</v>
      </c>
      <c r="J107" s="8">
        <v>1</v>
      </c>
    </row>
    <row r="108" spans="1:10" x14ac:dyDescent="0.35">
      <c r="A108" s="8">
        <v>107</v>
      </c>
      <c r="B108" s="8">
        <v>4711</v>
      </c>
      <c r="C108" s="8">
        <v>15</v>
      </c>
      <c r="D108" s="8">
        <v>0</v>
      </c>
      <c r="E108" s="8">
        <v>1</v>
      </c>
      <c r="F108" s="8">
        <v>0</v>
      </c>
      <c r="G108" s="8">
        <v>1</v>
      </c>
      <c r="H108" s="8">
        <v>20</v>
      </c>
      <c r="I108" s="8">
        <v>2</v>
      </c>
      <c r="J108" s="8">
        <v>1</v>
      </c>
    </row>
    <row r="109" spans="1:10" x14ac:dyDescent="0.35">
      <c r="A109" s="8">
        <v>108</v>
      </c>
      <c r="B109" s="8">
        <v>4721</v>
      </c>
      <c r="C109" s="8">
        <v>100</v>
      </c>
      <c r="D109" s="8">
        <v>2</v>
      </c>
      <c r="E109" s="8">
        <v>1</v>
      </c>
      <c r="F109" s="8">
        <v>1</v>
      </c>
      <c r="G109" s="8">
        <v>6</v>
      </c>
      <c r="H109" s="8">
        <v>40</v>
      </c>
      <c r="I109" s="8">
        <v>4</v>
      </c>
      <c r="J109" s="8">
        <v>4</v>
      </c>
    </row>
    <row r="110" spans="1:10" x14ac:dyDescent="0.35">
      <c r="A110" s="8">
        <v>109</v>
      </c>
      <c r="B110" s="8">
        <v>4713</v>
      </c>
      <c r="C110" s="8">
        <v>18</v>
      </c>
      <c r="D110" s="8">
        <v>0</v>
      </c>
      <c r="E110" s="8">
        <v>1</v>
      </c>
      <c r="F110" s="8">
        <v>0</v>
      </c>
      <c r="G110" s="8">
        <v>1</v>
      </c>
      <c r="H110" s="8">
        <v>24</v>
      </c>
      <c r="I110" s="8">
        <v>1</v>
      </c>
      <c r="J110" s="8">
        <v>1</v>
      </c>
    </row>
    <row r="111" spans="1:10" x14ac:dyDescent="0.35">
      <c r="A111" s="8">
        <v>110</v>
      </c>
      <c r="B111" s="8">
        <v>4716</v>
      </c>
      <c r="C111" s="8">
        <v>20</v>
      </c>
      <c r="D111" s="8">
        <v>0</v>
      </c>
      <c r="E111" s="8">
        <v>1</v>
      </c>
      <c r="F111" s="8">
        <v>0</v>
      </c>
      <c r="G111" s="8">
        <v>1</v>
      </c>
      <c r="H111" s="8">
        <v>22</v>
      </c>
      <c r="I111" s="8">
        <v>2</v>
      </c>
      <c r="J111" s="8">
        <v>1</v>
      </c>
    </row>
    <row r="112" spans="1:10" x14ac:dyDescent="0.35">
      <c r="A112" s="8">
        <v>111</v>
      </c>
      <c r="B112" s="8">
        <v>4716</v>
      </c>
      <c r="C112" s="8">
        <v>48</v>
      </c>
      <c r="D112" s="8">
        <v>1</v>
      </c>
      <c r="E112" s="8">
        <v>1</v>
      </c>
      <c r="F112" s="8">
        <v>0</v>
      </c>
      <c r="G112" s="8">
        <v>1</v>
      </c>
      <c r="H112" s="8">
        <v>22</v>
      </c>
      <c r="I112" s="8">
        <v>2</v>
      </c>
      <c r="J112" s="8">
        <v>2</v>
      </c>
    </row>
    <row r="113" spans="1:10" x14ac:dyDescent="0.35">
      <c r="A113" s="8">
        <v>112</v>
      </c>
      <c r="B113" s="8">
        <v>4714</v>
      </c>
      <c r="C113" s="8">
        <v>20</v>
      </c>
      <c r="D113" s="8">
        <v>0</v>
      </c>
      <c r="E113" s="8">
        <v>1</v>
      </c>
      <c r="F113" s="8">
        <v>0</v>
      </c>
      <c r="G113" s="8">
        <v>1</v>
      </c>
      <c r="H113" s="8">
        <v>18</v>
      </c>
      <c r="I113" s="8">
        <v>2</v>
      </c>
      <c r="J113" s="8">
        <v>1</v>
      </c>
    </row>
    <row r="114" spans="1:10" x14ac:dyDescent="0.35">
      <c r="A114" s="8">
        <v>113</v>
      </c>
      <c r="B114" s="8">
        <v>4722</v>
      </c>
      <c r="C114" s="8">
        <v>100</v>
      </c>
      <c r="D114" s="8">
        <v>2</v>
      </c>
      <c r="E114" s="8">
        <v>1</v>
      </c>
      <c r="F114" s="8">
        <v>1</v>
      </c>
      <c r="G114" s="8">
        <v>5</v>
      </c>
      <c r="H114" s="8">
        <v>40</v>
      </c>
      <c r="I114" s="8">
        <v>5</v>
      </c>
      <c r="J114" s="8">
        <v>4</v>
      </c>
    </row>
    <row r="115" spans="1:10" x14ac:dyDescent="0.35">
      <c r="A115" s="8">
        <v>114</v>
      </c>
      <c r="B115" s="8">
        <v>4721</v>
      </c>
      <c r="C115" s="8">
        <v>90</v>
      </c>
      <c r="D115" s="8">
        <v>2</v>
      </c>
      <c r="E115" s="8">
        <v>1</v>
      </c>
      <c r="F115" s="8">
        <v>1</v>
      </c>
      <c r="G115" s="8">
        <v>6</v>
      </c>
      <c r="H115" s="8">
        <v>40</v>
      </c>
      <c r="I115" s="8">
        <v>4</v>
      </c>
      <c r="J115" s="8">
        <v>4</v>
      </c>
    </row>
    <row r="116" spans="1:10" x14ac:dyDescent="0.35">
      <c r="A116" s="8">
        <v>115</v>
      </c>
      <c r="B116" s="8">
        <v>4722</v>
      </c>
      <c r="C116" s="8">
        <v>100</v>
      </c>
      <c r="D116" s="8">
        <v>2</v>
      </c>
      <c r="E116" s="8">
        <v>1</v>
      </c>
      <c r="F116" s="8">
        <v>1</v>
      </c>
      <c r="G116" s="8">
        <v>5</v>
      </c>
      <c r="H116" s="8">
        <v>40</v>
      </c>
      <c r="I116" s="8">
        <v>5</v>
      </c>
      <c r="J116" s="8">
        <v>4</v>
      </c>
    </row>
    <row r="117" spans="1:10" x14ac:dyDescent="0.35">
      <c r="A117" s="8">
        <v>116</v>
      </c>
      <c r="B117" s="8">
        <v>4711</v>
      </c>
      <c r="C117" s="8">
        <v>20</v>
      </c>
      <c r="D117" s="8">
        <v>0</v>
      </c>
      <c r="E117" s="8">
        <v>1</v>
      </c>
      <c r="F117" s="8">
        <v>0</v>
      </c>
      <c r="G117" s="8">
        <v>1</v>
      </c>
      <c r="H117" s="8">
        <v>20</v>
      </c>
      <c r="I117" s="8">
        <v>2</v>
      </c>
      <c r="J117" s="8">
        <v>1</v>
      </c>
    </row>
    <row r="118" spans="1:10" x14ac:dyDescent="0.35">
      <c r="A118" s="8">
        <v>117</v>
      </c>
      <c r="B118" s="8">
        <v>4721</v>
      </c>
      <c r="C118" s="8">
        <v>102</v>
      </c>
      <c r="D118" s="8">
        <v>2</v>
      </c>
      <c r="E118" s="8">
        <v>1</v>
      </c>
      <c r="F118" s="8">
        <v>1</v>
      </c>
      <c r="G118" s="8">
        <v>6</v>
      </c>
      <c r="H118" s="8">
        <v>40</v>
      </c>
      <c r="I118" s="8">
        <v>4</v>
      </c>
      <c r="J118" s="8">
        <v>5</v>
      </c>
    </row>
    <row r="119" spans="1:10" x14ac:dyDescent="0.35">
      <c r="A119" s="8">
        <v>118</v>
      </c>
      <c r="B119" s="8">
        <v>4712</v>
      </c>
      <c r="C119" s="8">
        <v>23</v>
      </c>
      <c r="D119" s="8">
        <v>0</v>
      </c>
      <c r="E119" s="8">
        <v>1</v>
      </c>
      <c r="F119" s="8">
        <v>0</v>
      </c>
      <c r="G119" s="8">
        <v>1.5</v>
      </c>
      <c r="H119" s="8">
        <v>24</v>
      </c>
      <c r="I119" s="8">
        <v>4</v>
      </c>
      <c r="J119" s="8">
        <v>1</v>
      </c>
    </row>
    <row r="120" spans="1:10" x14ac:dyDescent="0.35">
      <c r="A120" s="8">
        <v>119</v>
      </c>
      <c r="B120" s="8">
        <v>4714</v>
      </c>
      <c r="C120" s="8">
        <v>20</v>
      </c>
      <c r="D120" s="8">
        <v>0</v>
      </c>
      <c r="E120" s="8">
        <v>1</v>
      </c>
      <c r="F120" s="8">
        <v>0</v>
      </c>
      <c r="G120" s="8">
        <v>1</v>
      </c>
      <c r="H120" s="8">
        <v>18</v>
      </c>
      <c r="I120" s="8">
        <v>2</v>
      </c>
      <c r="J120" s="8">
        <v>1</v>
      </c>
    </row>
    <row r="121" spans="1:10" x14ac:dyDescent="0.35">
      <c r="A121" s="8">
        <v>120</v>
      </c>
      <c r="B121" s="8">
        <v>4712</v>
      </c>
      <c r="C121" s="8">
        <v>20</v>
      </c>
      <c r="D121" s="8">
        <v>0</v>
      </c>
      <c r="E121" s="8">
        <v>1</v>
      </c>
      <c r="F121" s="8">
        <v>0</v>
      </c>
      <c r="G121" s="8">
        <v>1.5</v>
      </c>
      <c r="H121" s="8">
        <v>24</v>
      </c>
      <c r="I121" s="8">
        <v>4</v>
      </c>
      <c r="J121" s="8">
        <v>1</v>
      </c>
    </row>
    <row r="122" spans="1:10" x14ac:dyDescent="0.35">
      <c r="A122" s="8">
        <v>121</v>
      </c>
      <c r="B122" s="8">
        <v>4716</v>
      </c>
      <c r="C122" s="8">
        <v>50</v>
      </c>
      <c r="D122" s="8">
        <v>1</v>
      </c>
      <c r="E122" s="8">
        <v>1</v>
      </c>
      <c r="F122" s="8">
        <v>0</v>
      </c>
      <c r="G122" s="8">
        <v>1</v>
      </c>
      <c r="H122" s="8">
        <v>22</v>
      </c>
      <c r="I122" s="8">
        <v>2</v>
      </c>
      <c r="J122" s="8">
        <v>2</v>
      </c>
    </row>
    <row r="123" spans="1:10" x14ac:dyDescent="0.35">
      <c r="A123" s="8">
        <v>122</v>
      </c>
      <c r="B123" s="8">
        <v>4718</v>
      </c>
      <c r="C123" s="8">
        <v>16</v>
      </c>
      <c r="D123" s="8">
        <v>1</v>
      </c>
      <c r="E123" s="8">
        <v>1</v>
      </c>
      <c r="F123" s="8">
        <v>1</v>
      </c>
      <c r="G123" s="8">
        <v>3</v>
      </c>
      <c r="H123" s="8">
        <v>35</v>
      </c>
      <c r="I123" s="8">
        <v>5</v>
      </c>
      <c r="J123" s="8">
        <v>1</v>
      </c>
    </row>
    <row r="124" spans="1:10" x14ac:dyDescent="0.35">
      <c r="A124" s="8">
        <v>123</v>
      </c>
      <c r="B124" s="8">
        <v>4717</v>
      </c>
      <c r="C124" s="8">
        <v>35</v>
      </c>
      <c r="D124" s="8">
        <v>1</v>
      </c>
      <c r="E124" s="8">
        <v>1</v>
      </c>
      <c r="F124" s="8">
        <v>1</v>
      </c>
      <c r="G124" s="8">
        <v>2</v>
      </c>
      <c r="H124" s="8">
        <v>35</v>
      </c>
      <c r="I124" s="8">
        <v>5</v>
      </c>
      <c r="J124" s="8">
        <v>2</v>
      </c>
    </row>
    <row r="125" spans="1:10" x14ac:dyDescent="0.35">
      <c r="A125" s="8">
        <v>124</v>
      </c>
      <c r="B125" s="8">
        <v>4717</v>
      </c>
      <c r="C125" s="8">
        <v>61</v>
      </c>
      <c r="D125" s="8">
        <v>2</v>
      </c>
      <c r="E125" s="8">
        <v>1</v>
      </c>
      <c r="F125" s="8">
        <v>1</v>
      </c>
      <c r="G125" s="8">
        <v>2</v>
      </c>
      <c r="H125" s="8">
        <v>35</v>
      </c>
      <c r="I125" s="8">
        <v>5</v>
      </c>
      <c r="J125" s="8">
        <v>3</v>
      </c>
    </row>
    <row r="126" spans="1:10" x14ac:dyDescent="0.35">
      <c r="A126" s="8">
        <v>125</v>
      </c>
      <c r="B126" s="8">
        <v>4711</v>
      </c>
      <c r="C126" s="8">
        <v>15</v>
      </c>
      <c r="D126" s="8">
        <v>0</v>
      </c>
      <c r="E126" s="8">
        <v>1</v>
      </c>
      <c r="F126" s="8">
        <v>0</v>
      </c>
      <c r="G126" s="8">
        <v>1</v>
      </c>
      <c r="H126" s="8">
        <v>20</v>
      </c>
      <c r="I126" s="8">
        <v>2</v>
      </c>
      <c r="J126" s="8">
        <v>1</v>
      </c>
    </row>
    <row r="127" spans="1:10" x14ac:dyDescent="0.35">
      <c r="A127" s="8">
        <v>126</v>
      </c>
      <c r="B127" s="8">
        <v>4716</v>
      </c>
      <c r="C127" s="8">
        <v>22</v>
      </c>
      <c r="D127" s="8">
        <v>0</v>
      </c>
      <c r="E127" s="8">
        <v>1</v>
      </c>
      <c r="F127" s="8">
        <v>0</v>
      </c>
      <c r="G127" s="8">
        <v>1</v>
      </c>
      <c r="H127" s="8">
        <v>22</v>
      </c>
      <c r="I127" s="8">
        <v>2</v>
      </c>
      <c r="J127" s="8">
        <v>1</v>
      </c>
    </row>
    <row r="128" spans="1:10" x14ac:dyDescent="0.35">
      <c r="A128" s="8">
        <v>127</v>
      </c>
      <c r="B128" s="8">
        <v>4716</v>
      </c>
      <c r="C128" s="8">
        <v>19</v>
      </c>
      <c r="D128" s="8">
        <v>0</v>
      </c>
      <c r="E128" s="8">
        <v>1</v>
      </c>
      <c r="F128" s="8">
        <v>0</v>
      </c>
      <c r="G128" s="8">
        <v>1</v>
      </c>
      <c r="H128" s="8">
        <v>22</v>
      </c>
      <c r="I128" s="8">
        <v>2</v>
      </c>
      <c r="J128" s="8">
        <v>1</v>
      </c>
    </row>
    <row r="129" spans="1:10" x14ac:dyDescent="0.35">
      <c r="A129" s="8">
        <v>128</v>
      </c>
      <c r="B129" s="8">
        <v>4715</v>
      </c>
      <c r="C129" s="8">
        <v>20</v>
      </c>
      <c r="D129" s="8">
        <v>0</v>
      </c>
      <c r="E129" s="8">
        <v>1</v>
      </c>
      <c r="F129" s="8">
        <v>0</v>
      </c>
      <c r="G129" s="8">
        <v>1</v>
      </c>
      <c r="H129" s="8">
        <v>18</v>
      </c>
      <c r="I129" s="8">
        <v>2</v>
      </c>
      <c r="J129" s="8">
        <v>1</v>
      </c>
    </row>
    <row r="130" spans="1:10" x14ac:dyDescent="0.35">
      <c r="A130" s="8">
        <v>129</v>
      </c>
      <c r="B130" s="8">
        <v>4713</v>
      </c>
      <c r="C130" s="8">
        <v>15</v>
      </c>
      <c r="D130" s="8">
        <v>0</v>
      </c>
      <c r="E130" s="8">
        <v>1</v>
      </c>
      <c r="F130" s="8">
        <v>0</v>
      </c>
      <c r="G130" s="8">
        <v>1</v>
      </c>
      <c r="H130" s="8">
        <v>24</v>
      </c>
      <c r="I130" s="8">
        <v>1</v>
      </c>
      <c r="J130" s="8">
        <v>1</v>
      </c>
    </row>
    <row r="131" spans="1:10" x14ac:dyDescent="0.35">
      <c r="A131" s="8">
        <v>130</v>
      </c>
      <c r="B131" s="8">
        <v>4717</v>
      </c>
      <c r="C131" s="8">
        <v>97</v>
      </c>
      <c r="D131" s="8">
        <v>2</v>
      </c>
      <c r="E131" s="8">
        <v>1</v>
      </c>
      <c r="F131" s="8">
        <v>1</v>
      </c>
      <c r="G131" s="8">
        <v>2</v>
      </c>
      <c r="H131" s="8">
        <v>35</v>
      </c>
      <c r="I131" s="8">
        <v>5</v>
      </c>
      <c r="J131" s="8">
        <v>4</v>
      </c>
    </row>
    <row r="132" spans="1:10" x14ac:dyDescent="0.35">
      <c r="A132" s="8">
        <v>131</v>
      </c>
      <c r="B132" s="8">
        <v>4718</v>
      </c>
      <c r="C132" s="8">
        <v>96</v>
      </c>
      <c r="D132" s="8">
        <v>2</v>
      </c>
      <c r="E132" s="8">
        <v>1</v>
      </c>
      <c r="F132" s="8">
        <v>1</v>
      </c>
      <c r="G132" s="8">
        <v>3</v>
      </c>
      <c r="H132" s="8">
        <v>35</v>
      </c>
      <c r="I132" s="8">
        <v>5</v>
      </c>
      <c r="J132" s="8">
        <v>4</v>
      </c>
    </row>
    <row r="133" spans="1:10" x14ac:dyDescent="0.35">
      <c r="A133" s="8">
        <v>132</v>
      </c>
      <c r="B133" s="8">
        <v>4721</v>
      </c>
      <c r="C133" s="8">
        <v>100</v>
      </c>
      <c r="D133" s="8">
        <v>2</v>
      </c>
      <c r="E133" s="8">
        <v>1</v>
      </c>
      <c r="F133" s="8">
        <v>1</v>
      </c>
      <c r="G133" s="8">
        <v>6</v>
      </c>
      <c r="H133" s="8">
        <v>40</v>
      </c>
      <c r="I133" s="8">
        <v>4</v>
      </c>
      <c r="J133" s="8">
        <v>4</v>
      </c>
    </row>
    <row r="134" spans="1:10" x14ac:dyDescent="0.35">
      <c r="A134" s="8">
        <v>133</v>
      </c>
      <c r="B134" s="8">
        <v>4714</v>
      </c>
      <c r="C134" s="8">
        <v>19</v>
      </c>
      <c r="D134" s="8">
        <v>0</v>
      </c>
      <c r="E134" s="8">
        <v>1</v>
      </c>
      <c r="F134" s="8">
        <v>0</v>
      </c>
      <c r="G134" s="8">
        <v>1</v>
      </c>
      <c r="H134" s="8">
        <v>18</v>
      </c>
      <c r="I134" s="8">
        <v>2</v>
      </c>
      <c r="J134" s="8">
        <v>1</v>
      </c>
    </row>
    <row r="135" spans="1:10" x14ac:dyDescent="0.35">
      <c r="A135" s="8">
        <v>134</v>
      </c>
      <c r="B135" s="8">
        <v>4714</v>
      </c>
      <c r="C135" s="8">
        <v>18</v>
      </c>
      <c r="D135" s="8">
        <v>0</v>
      </c>
      <c r="E135" s="8">
        <v>1</v>
      </c>
      <c r="F135" s="8">
        <v>0</v>
      </c>
      <c r="G135" s="8">
        <v>1</v>
      </c>
      <c r="H135" s="8">
        <v>18</v>
      </c>
      <c r="I135" s="8">
        <v>2</v>
      </c>
      <c r="J135" s="8">
        <v>1</v>
      </c>
    </row>
    <row r="136" spans="1:10" x14ac:dyDescent="0.35">
      <c r="A136" s="8">
        <v>135</v>
      </c>
      <c r="B136" s="8">
        <v>4720</v>
      </c>
      <c r="C136" s="8">
        <v>100</v>
      </c>
      <c r="D136" s="8">
        <v>2</v>
      </c>
      <c r="E136" s="8">
        <v>1</v>
      </c>
      <c r="F136" s="8">
        <v>1</v>
      </c>
      <c r="G136" s="8">
        <v>5</v>
      </c>
      <c r="H136" s="8">
        <v>40</v>
      </c>
      <c r="I136" s="8">
        <v>3</v>
      </c>
      <c r="J136" s="8">
        <v>4</v>
      </c>
    </row>
    <row r="137" spans="1:10" x14ac:dyDescent="0.35">
      <c r="A137" s="8">
        <v>136</v>
      </c>
      <c r="B137" s="8">
        <v>4720</v>
      </c>
      <c r="C137" s="8">
        <v>73</v>
      </c>
      <c r="D137" s="8">
        <v>2</v>
      </c>
      <c r="E137" s="8">
        <v>1</v>
      </c>
      <c r="F137" s="8">
        <v>1</v>
      </c>
      <c r="G137" s="8">
        <v>5</v>
      </c>
      <c r="H137" s="8">
        <v>40</v>
      </c>
      <c r="I137" s="8">
        <v>3</v>
      </c>
      <c r="J137" s="8">
        <v>3</v>
      </c>
    </row>
    <row r="138" spans="1:10" x14ac:dyDescent="0.35">
      <c r="A138" s="8">
        <v>137</v>
      </c>
      <c r="B138" s="8">
        <v>4716</v>
      </c>
      <c r="C138" s="8">
        <v>12</v>
      </c>
      <c r="D138" s="8">
        <v>0</v>
      </c>
      <c r="E138" s="8">
        <v>1</v>
      </c>
      <c r="F138" s="8">
        <v>0</v>
      </c>
      <c r="G138" s="8">
        <v>1</v>
      </c>
      <c r="H138" s="8">
        <v>22</v>
      </c>
      <c r="I138" s="8">
        <v>2</v>
      </c>
      <c r="J138" s="8">
        <v>1</v>
      </c>
    </row>
    <row r="139" spans="1:10" x14ac:dyDescent="0.35">
      <c r="A139" s="8">
        <v>138</v>
      </c>
      <c r="B139" s="8">
        <v>4713</v>
      </c>
      <c r="C139" s="8">
        <v>19</v>
      </c>
      <c r="D139" s="8">
        <v>0</v>
      </c>
      <c r="E139" s="8">
        <v>1</v>
      </c>
      <c r="F139" s="8">
        <v>0</v>
      </c>
      <c r="G139" s="8">
        <v>1</v>
      </c>
      <c r="H139" s="8">
        <v>24</v>
      </c>
      <c r="I139" s="8">
        <v>1</v>
      </c>
      <c r="J139" s="8">
        <v>1</v>
      </c>
    </row>
    <row r="140" spans="1:10" x14ac:dyDescent="0.35">
      <c r="A140" s="8">
        <v>139</v>
      </c>
      <c r="B140" s="8">
        <v>4720</v>
      </c>
      <c r="C140" s="8">
        <v>100</v>
      </c>
      <c r="D140" s="8">
        <v>2</v>
      </c>
      <c r="E140" s="8">
        <v>1</v>
      </c>
      <c r="F140" s="8">
        <v>1</v>
      </c>
      <c r="G140" s="8">
        <v>5</v>
      </c>
      <c r="H140" s="8">
        <v>40</v>
      </c>
      <c r="I140" s="8">
        <v>3</v>
      </c>
      <c r="J140" s="8">
        <v>4</v>
      </c>
    </row>
    <row r="141" spans="1:10" x14ac:dyDescent="0.35">
      <c r="A141" s="8">
        <v>140</v>
      </c>
      <c r="B141" s="8">
        <v>4722</v>
      </c>
      <c r="C141" s="8">
        <v>100</v>
      </c>
      <c r="D141" s="8">
        <v>2</v>
      </c>
      <c r="E141" s="8">
        <v>1</v>
      </c>
      <c r="F141" s="8">
        <v>1</v>
      </c>
      <c r="G141" s="8">
        <v>5</v>
      </c>
      <c r="H141" s="8">
        <v>40</v>
      </c>
      <c r="I141" s="8">
        <v>5</v>
      </c>
      <c r="J141" s="8">
        <v>4</v>
      </c>
    </row>
    <row r="142" spans="1:10" x14ac:dyDescent="0.35">
      <c r="A142" s="8">
        <v>141</v>
      </c>
      <c r="B142" s="8">
        <v>4713</v>
      </c>
      <c r="C142" s="8">
        <v>24</v>
      </c>
      <c r="D142" s="8">
        <v>0</v>
      </c>
      <c r="E142" s="8">
        <v>0</v>
      </c>
      <c r="F142" s="8">
        <v>0</v>
      </c>
      <c r="G142" s="8">
        <v>1</v>
      </c>
      <c r="H142" s="8">
        <v>24</v>
      </c>
      <c r="I142" s="8">
        <v>1</v>
      </c>
      <c r="J142" s="8">
        <v>1</v>
      </c>
    </row>
    <row r="143" spans="1:10" x14ac:dyDescent="0.35">
      <c r="A143" s="8">
        <v>142</v>
      </c>
      <c r="B143" s="8">
        <v>4712</v>
      </c>
      <c r="C143" s="8">
        <v>10</v>
      </c>
      <c r="D143" s="8">
        <v>0</v>
      </c>
      <c r="E143" s="8">
        <v>1</v>
      </c>
      <c r="F143" s="8">
        <v>0</v>
      </c>
      <c r="G143" s="8">
        <v>1.5</v>
      </c>
      <c r="H143" s="8">
        <v>24</v>
      </c>
      <c r="I143" s="8">
        <v>4</v>
      </c>
      <c r="J143" s="8">
        <v>1</v>
      </c>
    </row>
    <row r="144" spans="1:10" x14ac:dyDescent="0.35">
      <c r="A144" s="8">
        <v>143</v>
      </c>
      <c r="B144" s="8">
        <v>4717</v>
      </c>
      <c r="C144" s="8">
        <v>50</v>
      </c>
      <c r="D144" s="8">
        <v>1</v>
      </c>
      <c r="E144" s="8">
        <v>1</v>
      </c>
      <c r="F144" s="8">
        <v>1</v>
      </c>
      <c r="G144" s="8">
        <v>2</v>
      </c>
      <c r="H144" s="8">
        <v>35</v>
      </c>
      <c r="I144" s="8">
        <v>5</v>
      </c>
      <c r="J144" s="8">
        <v>2</v>
      </c>
    </row>
    <row r="145" spans="1:10" x14ac:dyDescent="0.35">
      <c r="A145" s="8">
        <v>144</v>
      </c>
      <c r="B145" s="8">
        <v>4719</v>
      </c>
      <c r="C145" s="8">
        <v>70</v>
      </c>
      <c r="D145" s="8">
        <v>2</v>
      </c>
      <c r="E145" s="8">
        <v>1</v>
      </c>
      <c r="F145" s="8">
        <v>1</v>
      </c>
      <c r="G145" s="8">
        <v>4</v>
      </c>
      <c r="H145" s="8">
        <v>35</v>
      </c>
      <c r="I145" s="8">
        <v>4</v>
      </c>
      <c r="J145" s="8">
        <v>3</v>
      </c>
    </row>
    <row r="146" spans="1:10" x14ac:dyDescent="0.35">
      <c r="A146" s="8">
        <v>145</v>
      </c>
      <c r="B146" s="8">
        <v>4717</v>
      </c>
      <c r="C146" s="8">
        <v>88</v>
      </c>
      <c r="D146" s="8">
        <v>2</v>
      </c>
      <c r="E146" s="8">
        <v>1</v>
      </c>
      <c r="F146" s="8">
        <v>1</v>
      </c>
      <c r="G146" s="8">
        <v>2</v>
      </c>
      <c r="H146" s="8">
        <v>35</v>
      </c>
      <c r="I146" s="8">
        <v>5</v>
      </c>
      <c r="J146" s="8">
        <v>4</v>
      </c>
    </row>
    <row r="147" spans="1:10" x14ac:dyDescent="0.35">
      <c r="A147" s="8">
        <v>146</v>
      </c>
      <c r="B147" s="8">
        <v>4713</v>
      </c>
      <c r="C147" s="8">
        <v>21</v>
      </c>
      <c r="D147" s="8">
        <v>0</v>
      </c>
      <c r="E147" s="8">
        <v>1</v>
      </c>
      <c r="F147" s="8">
        <v>0</v>
      </c>
      <c r="G147" s="8">
        <v>1</v>
      </c>
      <c r="H147" s="8">
        <v>24</v>
      </c>
      <c r="I147" s="8">
        <v>1</v>
      </c>
      <c r="J147" s="8">
        <v>1</v>
      </c>
    </row>
    <row r="148" spans="1:10" x14ac:dyDescent="0.35">
      <c r="A148" s="8">
        <v>147</v>
      </c>
      <c r="B148" s="8">
        <v>4716</v>
      </c>
      <c r="C148" s="8">
        <v>21</v>
      </c>
      <c r="D148" s="8">
        <v>0</v>
      </c>
      <c r="E148" s="8">
        <v>1</v>
      </c>
      <c r="F148" s="8">
        <v>0</v>
      </c>
      <c r="G148" s="8">
        <v>1</v>
      </c>
      <c r="H148" s="8">
        <v>22</v>
      </c>
      <c r="I148" s="8">
        <v>2</v>
      </c>
      <c r="J148" s="8">
        <v>1</v>
      </c>
    </row>
    <row r="149" spans="1:10" x14ac:dyDescent="0.35">
      <c r="A149" s="8">
        <v>148</v>
      </c>
      <c r="B149" s="8">
        <v>4719</v>
      </c>
      <c r="C149" s="8">
        <v>47</v>
      </c>
      <c r="D149" s="8">
        <v>1</v>
      </c>
      <c r="E149" s="8">
        <v>1</v>
      </c>
      <c r="F149" s="8">
        <v>1</v>
      </c>
      <c r="G149" s="8">
        <v>4</v>
      </c>
      <c r="H149" s="8">
        <v>35</v>
      </c>
      <c r="I149" s="8">
        <v>4</v>
      </c>
      <c r="J149" s="8">
        <v>2</v>
      </c>
    </row>
    <row r="150" spans="1:10" x14ac:dyDescent="0.35">
      <c r="A150" s="8">
        <v>149</v>
      </c>
      <c r="B150" s="8">
        <v>4716</v>
      </c>
      <c r="C150" s="8">
        <v>22</v>
      </c>
      <c r="D150" s="8">
        <v>0</v>
      </c>
      <c r="E150" s="8">
        <v>1</v>
      </c>
      <c r="F150" s="8">
        <v>0</v>
      </c>
      <c r="G150" s="8">
        <v>1</v>
      </c>
      <c r="H150" s="8">
        <v>22</v>
      </c>
      <c r="I150" s="8">
        <v>2</v>
      </c>
      <c r="J150" s="8">
        <v>1</v>
      </c>
    </row>
    <row r="151" spans="1:10" x14ac:dyDescent="0.35">
      <c r="A151" s="8">
        <v>150</v>
      </c>
      <c r="B151" s="8">
        <v>4722</v>
      </c>
      <c r="C151" s="8">
        <v>100</v>
      </c>
      <c r="D151" s="8">
        <v>2</v>
      </c>
      <c r="E151" s="8">
        <v>1</v>
      </c>
      <c r="F151" s="8">
        <v>1</v>
      </c>
      <c r="G151" s="8">
        <v>5</v>
      </c>
      <c r="H151" s="8">
        <v>40</v>
      </c>
      <c r="I151" s="8">
        <v>5</v>
      </c>
      <c r="J151" s="8">
        <v>4</v>
      </c>
    </row>
    <row r="152" spans="1:10" x14ac:dyDescent="0.35">
      <c r="A152" s="8">
        <v>151</v>
      </c>
      <c r="B152" s="8">
        <v>4718</v>
      </c>
      <c r="C152" s="8">
        <v>54</v>
      </c>
      <c r="D152" s="8">
        <v>1</v>
      </c>
      <c r="E152" s="8">
        <v>1</v>
      </c>
      <c r="F152" s="8">
        <v>1</v>
      </c>
      <c r="G152" s="8">
        <v>3</v>
      </c>
      <c r="H152" s="8">
        <v>35</v>
      </c>
      <c r="I152" s="8">
        <v>5</v>
      </c>
      <c r="J152" s="8">
        <v>3</v>
      </c>
    </row>
    <row r="153" spans="1:10" x14ac:dyDescent="0.35">
      <c r="A153" s="8">
        <v>152</v>
      </c>
      <c r="B153" s="8">
        <v>4721</v>
      </c>
      <c r="C153" s="8">
        <v>100</v>
      </c>
      <c r="D153" s="8">
        <v>2</v>
      </c>
      <c r="E153" s="8">
        <v>1</v>
      </c>
      <c r="F153" s="8">
        <v>1</v>
      </c>
      <c r="G153" s="8">
        <v>6</v>
      </c>
      <c r="H153" s="8">
        <v>40</v>
      </c>
      <c r="I153" s="8">
        <v>4</v>
      </c>
      <c r="J153" s="8">
        <v>4</v>
      </c>
    </row>
    <row r="154" spans="1:10" x14ac:dyDescent="0.35">
      <c r="A154" s="8">
        <v>153</v>
      </c>
      <c r="B154" s="8">
        <v>4718</v>
      </c>
      <c r="C154" s="8">
        <v>34</v>
      </c>
      <c r="D154" s="8">
        <v>1</v>
      </c>
      <c r="E154" s="8">
        <v>1</v>
      </c>
      <c r="F154" s="8">
        <v>1</v>
      </c>
      <c r="G154" s="8">
        <v>3</v>
      </c>
      <c r="H154" s="8">
        <v>35</v>
      </c>
      <c r="I154" s="8">
        <v>5</v>
      </c>
      <c r="J154" s="8">
        <v>2</v>
      </c>
    </row>
    <row r="155" spans="1:10" x14ac:dyDescent="0.35">
      <c r="A155" s="8">
        <v>154</v>
      </c>
      <c r="B155" s="8">
        <v>4713</v>
      </c>
      <c r="C155" s="8">
        <v>22</v>
      </c>
      <c r="D155" s="8">
        <v>0</v>
      </c>
      <c r="E155" s="8">
        <v>1</v>
      </c>
      <c r="F155" s="8">
        <v>0</v>
      </c>
      <c r="G155" s="8">
        <v>1</v>
      </c>
      <c r="H155" s="8">
        <v>24</v>
      </c>
      <c r="I155" s="8">
        <v>1</v>
      </c>
      <c r="J155" s="8">
        <v>1</v>
      </c>
    </row>
    <row r="156" spans="1:10" x14ac:dyDescent="0.35">
      <c r="A156" s="8">
        <v>155</v>
      </c>
      <c r="B156" s="8">
        <v>4712</v>
      </c>
      <c r="C156" s="8">
        <v>16</v>
      </c>
      <c r="D156" s="8">
        <v>0</v>
      </c>
      <c r="E156" s="8">
        <v>1</v>
      </c>
      <c r="F156" s="8">
        <v>0</v>
      </c>
      <c r="G156" s="8">
        <v>1.5</v>
      </c>
      <c r="H156" s="8">
        <v>24</v>
      </c>
      <c r="I156" s="8">
        <v>4</v>
      </c>
      <c r="J156" s="8">
        <v>1</v>
      </c>
    </row>
    <row r="157" spans="1:10" x14ac:dyDescent="0.35">
      <c r="A157" s="8">
        <v>156</v>
      </c>
      <c r="B157" s="8">
        <v>4720</v>
      </c>
      <c r="C157" s="8">
        <v>100</v>
      </c>
      <c r="D157" s="8">
        <v>2</v>
      </c>
      <c r="E157" s="8">
        <v>1</v>
      </c>
      <c r="F157" s="8">
        <v>1</v>
      </c>
      <c r="G157" s="8">
        <v>5</v>
      </c>
      <c r="H157" s="8">
        <v>40</v>
      </c>
      <c r="I157" s="8">
        <v>3</v>
      </c>
      <c r="J157" s="8">
        <v>4</v>
      </c>
    </row>
    <row r="158" spans="1:10" x14ac:dyDescent="0.35">
      <c r="A158" s="8">
        <v>157</v>
      </c>
      <c r="B158" s="8">
        <v>4720</v>
      </c>
      <c r="C158" s="8">
        <v>100</v>
      </c>
      <c r="D158" s="8">
        <v>2</v>
      </c>
      <c r="E158" s="8">
        <v>1</v>
      </c>
      <c r="F158" s="8">
        <v>1</v>
      </c>
      <c r="G158" s="8">
        <v>5</v>
      </c>
      <c r="H158" s="8">
        <v>40</v>
      </c>
      <c r="I158" s="8">
        <v>3</v>
      </c>
      <c r="J158" s="8">
        <v>4</v>
      </c>
    </row>
    <row r="159" spans="1:10" x14ac:dyDescent="0.35">
      <c r="A159" s="8">
        <v>158</v>
      </c>
      <c r="B159" s="8">
        <v>4721</v>
      </c>
      <c r="C159" s="8">
        <v>95</v>
      </c>
      <c r="D159" s="8">
        <v>2</v>
      </c>
      <c r="E159" s="8">
        <v>1</v>
      </c>
      <c r="F159" s="8">
        <v>1</v>
      </c>
      <c r="G159" s="8">
        <v>6</v>
      </c>
      <c r="H159" s="8">
        <v>40</v>
      </c>
      <c r="I159" s="8">
        <v>4</v>
      </c>
      <c r="J159" s="8">
        <v>4</v>
      </c>
    </row>
    <row r="160" spans="1:10" x14ac:dyDescent="0.35">
      <c r="A160" s="8">
        <v>159</v>
      </c>
      <c r="B160" s="8">
        <v>4718</v>
      </c>
      <c r="C160" s="8">
        <v>34</v>
      </c>
      <c r="D160" s="8">
        <v>1</v>
      </c>
      <c r="E160" s="8">
        <v>1</v>
      </c>
      <c r="F160" s="8">
        <v>1</v>
      </c>
      <c r="G160" s="8">
        <v>3</v>
      </c>
      <c r="H160" s="8">
        <v>35</v>
      </c>
      <c r="I160" s="8">
        <v>5</v>
      </c>
      <c r="J160" s="8">
        <v>2</v>
      </c>
    </row>
    <row r="161" spans="1:10" x14ac:dyDescent="0.35">
      <c r="A161" s="8">
        <v>160</v>
      </c>
      <c r="B161" s="8">
        <v>4720</v>
      </c>
      <c r="C161" s="8">
        <v>100</v>
      </c>
      <c r="D161" s="8">
        <v>2</v>
      </c>
      <c r="E161" s="8">
        <v>1</v>
      </c>
      <c r="F161" s="8">
        <v>1</v>
      </c>
      <c r="G161" s="8">
        <v>5</v>
      </c>
      <c r="H161" s="8">
        <v>40</v>
      </c>
      <c r="I161" s="8">
        <v>3</v>
      </c>
      <c r="J161" s="8">
        <v>4</v>
      </c>
    </row>
    <row r="162" spans="1:10" x14ac:dyDescent="0.35">
      <c r="A162" s="8">
        <v>161</v>
      </c>
      <c r="B162" s="8">
        <v>4719</v>
      </c>
      <c r="C162" s="8">
        <v>39</v>
      </c>
      <c r="D162" s="8">
        <v>1</v>
      </c>
      <c r="E162" s="8">
        <v>1</v>
      </c>
      <c r="F162" s="8">
        <v>1</v>
      </c>
      <c r="G162" s="8">
        <v>4</v>
      </c>
      <c r="H162" s="8">
        <v>35</v>
      </c>
      <c r="I162" s="8">
        <v>4</v>
      </c>
      <c r="J162" s="8">
        <v>2</v>
      </c>
    </row>
    <row r="163" spans="1:10" x14ac:dyDescent="0.35">
      <c r="A163" s="8">
        <v>162</v>
      </c>
      <c r="B163" s="8">
        <v>4712</v>
      </c>
      <c r="C163" s="8">
        <v>20</v>
      </c>
      <c r="D163" s="8">
        <v>0</v>
      </c>
      <c r="E163" s="8">
        <v>1</v>
      </c>
      <c r="F163" s="8">
        <v>0</v>
      </c>
      <c r="G163" s="8">
        <v>1.5</v>
      </c>
      <c r="H163" s="8">
        <v>24</v>
      </c>
      <c r="I163" s="8">
        <v>4</v>
      </c>
      <c r="J163" s="8">
        <v>1</v>
      </c>
    </row>
    <row r="164" spans="1:10" x14ac:dyDescent="0.35">
      <c r="A164" s="8">
        <v>163</v>
      </c>
      <c r="B164" s="8">
        <v>4721</v>
      </c>
      <c r="C164" s="8">
        <v>100</v>
      </c>
      <c r="D164" s="8">
        <v>2</v>
      </c>
      <c r="E164" s="8">
        <v>1</v>
      </c>
      <c r="F164" s="8">
        <v>1</v>
      </c>
      <c r="G164" s="8">
        <v>6</v>
      </c>
      <c r="H164" s="8">
        <v>40</v>
      </c>
      <c r="I164" s="8">
        <v>4</v>
      </c>
      <c r="J164" s="8">
        <v>4</v>
      </c>
    </row>
    <row r="165" spans="1:10" x14ac:dyDescent="0.35">
      <c r="A165" s="8">
        <v>164</v>
      </c>
      <c r="B165" s="8">
        <v>4712</v>
      </c>
      <c r="C165" s="8">
        <v>23</v>
      </c>
      <c r="D165" s="8">
        <v>0</v>
      </c>
      <c r="E165" s="8">
        <v>1</v>
      </c>
      <c r="F165" s="8">
        <v>0</v>
      </c>
      <c r="G165" s="8">
        <v>1.5</v>
      </c>
      <c r="H165" s="8">
        <v>24</v>
      </c>
      <c r="I165" s="8">
        <v>4</v>
      </c>
      <c r="J165" s="8">
        <v>1</v>
      </c>
    </row>
    <row r="166" spans="1:10" x14ac:dyDescent="0.35">
      <c r="A166" s="8">
        <v>165</v>
      </c>
      <c r="B166" s="8">
        <v>4711</v>
      </c>
      <c r="C166" s="8">
        <v>22</v>
      </c>
      <c r="D166" s="8">
        <v>0</v>
      </c>
      <c r="E166" s="8">
        <v>0</v>
      </c>
      <c r="F166" s="8">
        <v>0</v>
      </c>
      <c r="G166" s="8">
        <v>1</v>
      </c>
      <c r="H166" s="8">
        <v>20</v>
      </c>
      <c r="I166" s="8">
        <v>2</v>
      </c>
      <c r="J166" s="8">
        <v>1</v>
      </c>
    </row>
    <row r="167" spans="1:10" x14ac:dyDescent="0.35">
      <c r="A167" s="8">
        <v>166</v>
      </c>
      <c r="B167" s="8">
        <v>4722</v>
      </c>
      <c r="C167" s="8">
        <v>68</v>
      </c>
      <c r="D167" s="8">
        <v>2</v>
      </c>
      <c r="E167" s="8">
        <v>1</v>
      </c>
      <c r="F167" s="8">
        <v>1</v>
      </c>
      <c r="G167" s="8">
        <v>5</v>
      </c>
      <c r="H167" s="8">
        <v>40</v>
      </c>
      <c r="I167" s="8">
        <v>5</v>
      </c>
      <c r="J167" s="8">
        <v>3</v>
      </c>
    </row>
    <row r="168" spans="1:10" x14ac:dyDescent="0.35">
      <c r="A168" s="8">
        <v>167</v>
      </c>
      <c r="B168" s="8">
        <v>4713</v>
      </c>
      <c r="C168" s="8">
        <v>18</v>
      </c>
      <c r="D168" s="8">
        <v>0</v>
      </c>
      <c r="E168" s="8">
        <v>1</v>
      </c>
      <c r="F168" s="8">
        <v>0</v>
      </c>
      <c r="G168" s="8">
        <v>1</v>
      </c>
      <c r="H168" s="8">
        <v>24</v>
      </c>
      <c r="I168" s="8">
        <v>1</v>
      </c>
      <c r="J168" s="8">
        <v>1</v>
      </c>
    </row>
    <row r="169" spans="1:10" x14ac:dyDescent="0.35">
      <c r="A169" s="8">
        <v>168</v>
      </c>
      <c r="B169" s="8">
        <v>4712</v>
      </c>
      <c r="C169" s="8">
        <v>10</v>
      </c>
      <c r="D169" s="8">
        <v>0</v>
      </c>
      <c r="E169" s="8">
        <v>1</v>
      </c>
      <c r="F169" s="8">
        <v>0</v>
      </c>
      <c r="G169" s="8">
        <v>1.5</v>
      </c>
      <c r="H169" s="8">
        <v>24</v>
      </c>
      <c r="I169" s="8">
        <v>4</v>
      </c>
      <c r="J169" s="8">
        <v>1</v>
      </c>
    </row>
    <row r="170" spans="1:10" x14ac:dyDescent="0.35">
      <c r="A170" s="8">
        <v>169</v>
      </c>
      <c r="B170" s="8">
        <v>4712</v>
      </c>
      <c r="C170" s="8">
        <v>23</v>
      </c>
      <c r="D170" s="8">
        <v>0</v>
      </c>
      <c r="E170" s="8">
        <v>1</v>
      </c>
      <c r="F170" s="8">
        <v>0</v>
      </c>
      <c r="G170" s="8">
        <v>1.5</v>
      </c>
      <c r="H170" s="8">
        <v>24</v>
      </c>
      <c r="I170" s="8">
        <v>4</v>
      </c>
      <c r="J170" s="8">
        <v>1</v>
      </c>
    </row>
    <row r="171" spans="1:10" x14ac:dyDescent="0.35">
      <c r="A171" s="8">
        <v>170</v>
      </c>
      <c r="B171" s="8">
        <v>4720</v>
      </c>
      <c r="C171" s="8">
        <v>100</v>
      </c>
      <c r="D171" s="8">
        <v>2</v>
      </c>
      <c r="E171" s="8">
        <v>1</v>
      </c>
      <c r="F171" s="8">
        <v>1</v>
      </c>
      <c r="G171" s="8">
        <v>5</v>
      </c>
      <c r="H171" s="8">
        <v>40</v>
      </c>
      <c r="I171" s="8">
        <v>3</v>
      </c>
      <c r="J171" s="8">
        <v>4</v>
      </c>
    </row>
    <row r="172" spans="1:10" x14ac:dyDescent="0.35">
      <c r="A172" s="8">
        <v>171</v>
      </c>
      <c r="B172" s="8">
        <v>4711</v>
      </c>
      <c r="C172" s="8">
        <v>10</v>
      </c>
      <c r="D172" s="8">
        <v>0</v>
      </c>
      <c r="E172" s="8">
        <v>1</v>
      </c>
      <c r="F172" s="8">
        <v>0</v>
      </c>
      <c r="G172" s="8">
        <v>1</v>
      </c>
      <c r="H172" s="8">
        <v>20</v>
      </c>
      <c r="I172" s="8">
        <v>2</v>
      </c>
      <c r="J172" s="8">
        <v>1</v>
      </c>
    </row>
    <row r="173" spans="1:10" x14ac:dyDescent="0.35">
      <c r="A173" s="8">
        <v>172</v>
      </c>
      <c r="B173" s="8">
        <v>4719</v>
      </c>
      <c r="C173" s="8">
        <v>39</v>
      </c>
      <c r="D173" s="8">
        <v>1</v>
      </c>
      <c r="E173" s="8">
        <v>1</v>
      </c>
      <c r="F173" s="8">
        <v>1</v>
      </c>
      <c r="G173" s="8">
        <v>4</v>
      </c>
      <c r="H173" s="8">
        <v>35</v>
      </c>
      <c r="I173" s="8">
        <v>4</v>
      </c>
      <c r="J173" s="8">
        <v>2</v>
      </c>
    </row>
    <row r="174" spans="1:10" x14ac:dyDescent="0.35">
      <c r="A174" s="8">
        <v>173</v>
      </c>
      <c r="B174" s="8">
        <v>4721</v>
      </c>
      <c r="C174" s="8">
        <v>100</v>
      </c>
      <c r="D174" s="8">
        <v>2</v>
      </c>
      <c r="E174" s="8">
        <v>1</v>
      </c>
      <c r="F174" s="8">
        <v>1</v>
      </c>
      <c r="G174" s="8">
        <v>6</v>
      </c>
      <c r="H174" s="8">
        <v>40</v>
      </c>
      <c r="I174" s="8">
        <v>4</v>
      </c>
      <c r="J174" s="8">
        <v>4</v>
      </c>
    </row>
    <row r="175" spans="1:10" x14ac:dyDescent="0.35">
      <c r="A175" s="8">
        <v>174</v>
      </c>
      <c r="B175" s="8">
        <v>4715</v>
      </c>
      <c r="C175" s="8">
        <v>10</v>
      </c>
      <c r="D175" s="8">
        <v>0</v>
      </c>
      <c r="E175" s="8">
        <v>1</v>
      </c>
      <c r="F175" s="8">
        <v>0</v>
      </c>
      <c r="G175" s="8">
        <v>1</v>
      </c>
      <c r="H175" s="8">
        <v>18</v>
      </c>
      <c r="I175" s="8">
        <v>2</v>
      </c>
      <c r="J175" s="8">
        <v>1</v>
      </c>
    </row>
    <row r="176" spans="1:10" x14ac:dyDescent="0.35">
      <c r="A176" s="8">
        <v>175</v>
      </c>
      <c r="B176" s="8">
        <v>4720</v>
      </c>
      <c r="C176" s="8">
        <v>100</v>
      </c>
      <c r="D176" s="8">
        <v>2</v>
      </c>
      <c r="E176" s="8">
        <v>1</v>
      </c>
      <c r="F176" s="8">
        <v>1</v>
      </c>
      <c r="G176" s="8">
        <v>5</v>
      </c>
      <c r="H176" s="8">
        <v>40</v>
      </c>
      <c r="I176" s="8">
        <v>3</v>
      </c>
      <c r="J176" s="8">
        <v>4</v>
      </c>
    </row>
    <row r="177" spans="1:10" x14ac:dyDescent="0.35">
      <c r="A177" s="8">
        <v>176</v>
      </c>
      <c r="B177" s="8">
        <v>4720</v>
      </c>
      <c r="C177" s="8">
        <v>78</v>
      </c>
      <c r="D177" s="8">
        <v>2</v>
      </c>
      <c r="E177" s="8">
        <v>1</v>
      </c>
      <c r="F177" s="8">
        <v>1</v>
      </c>
      <c r="G177" s="8">
        <v>5</v>
      </c>
      <c r="H177" s="8">
        <v>40</v>
      </c>
      <c r="I177" s="8">
        <v>3</v>
      </c>
      <c r="J177" s="8">
        <v>4</v>
      </c>
    </row>
    <row r="178" spans="1:10" x14ac:dyDescent="0.35">
      <c r="A178" s="8">
        <v>177</v>
      </c>
      <c r="B178" s="8">
        <v>4713</v>
      </c>
      <c r="C178" s="8">
        <v>19</v>
      </c>
      <c r="D178" s="8">
        <v>0</v>
      </c>
      <c r="E178" s="8">
        <v>1</v>
      </c>
      <c r="F178" s="8">
        <v>0</v>
      </c>
      <c r="G178" s="8">
        <v>1</v>
      </c>
      <c r="H178" s="8">
        <v>24</v>
      </c>
      <c r="I178" s="8">
        <v>1</v>
      </c>
      <c r="J178" s="8">
        <v>1</v>
      </c>
    </row>
    <row r="179" spans="1:10" x14ac:dyDescent="0.35">
      <c r="A179" s="8">
        <v>178</v>
      </c>
      <c r="B179" s="8">
        <v>4717</v>
      </c>
      <c r="C179" s="8">
        <v>78</v>
      </c>
      <c r="D179" s="8">
        <v>2</v>
      </c>
      <c r="E179" s="8">
        <v>1</v>
      </c>
      <c r="F179" s="8">
        <v>1</v>
      </c>
      <c r="G179" s="8">
        <v>2</v>
      </c>
      <c r="H179" s="8">
        <v>35</v>
      </c>
      <c r="I179" s="8">
        <v>5</v>
      </c>
      <c r="J179" s="8">
        <v>4</v>
      </c>
    </row>
    <row r="180" spans="1:10" x14ac:dyDescent="0.35">
      <c r="A180" s="8">
        <v>179</v>
      </c>
      <c r="B180" s="8">
        <v>4719</v>
      </c>
      <c r="C180" s="8">
        <v>56</v>
      </c>
      <c r="D180" s="8">
        <v>1</v>
      </c>
      <c r="E180" s="8">
        <v>1</v>
      </c>
      <c r="F180" s="8">
        <v>1</v>
      </c>
      <c r="G180" s="8">
        <v>4</v>
      </c>
      <c r="H180" s="8">
        <v>35</v>
      </c>
      <c r="I180" s="8">
        <v>4</v>
      </c>
      <c r="J180" s="8">
        <v>3</v>
      </c>
    </row>
    <row r="181" spans="1:10" x14ac:dyDescent="0.35">
      <c r="A181" s="8">
        <v>180</v>
      </c>
      <c r="B181" s="8">
        <v>4719</v>
      </c>
      <c r="C181" s="8">
        <v>70</v>
      </c>
      <c r="D181" s="8">
        <v>2</v>
      </c>
      <c r="E181" s="8">
        <v>1</v>
      </c>
      <c r="F181" s="8">
        <v>1</v>
      </c>
      <c r="G181" s="8">
        <v>4</v>
      </c>
      <c r="H181" s="8">
        <v>35</v>
      </c>
      <c r="I181" s="8">
        <v>4</v>
      </c>
      <c r="J181" s="8">
        <v>3</v>
      </c>
    </row>
    <row r="182" spans="1:10" x14ac:dyDescent="0.35">
      <c r="A182" s="8">
        <v>181</v>
      </c>
      <c r="B182" s="8">
        <v>4712</v>
      </c>
      <c r="C182" s="8">
        <v>40</v>
      </c>
      <c r="D182" s="8">
        <v>1</v>
      </c>
      <c r="E182" s="8">
        <v>1</v>
      </c>
      <c r="F182" s="8">
        <v>0</v>
      </c>
      <c r="G182" s="8">
        <v>1.5</v>
      </c>
      <c r="H182" s="8">
        <v>24</v>
      </c>
      <c r="I182" s="8">
        <v>4</v>
      </c>
      <c r="J182" s="8">
        <v>2</v>
      </c>
    </row>
    <row r="183" spans="1:10" x14ac:dyDescent="0.35">
      <c r="A183" s="8">
        <v>182</v>
      </c>
      <c r="B183" s="8">
        <v>4718</v>
      </c>
      <c r="C183" s="8">
        <v>79</v>
      </c>
      <c r="D183" s="8">
        <v>2</v>
      </c>
      <c r="E183" s="8">
        <v>1</v>
      </c>
      <c r="F183" s="8">
        <v>1</v>
      </c>
      <c r="G183" s="8">
        <v>3</v>
      </c>
      <c r="H183" s="8">
        <v>35</v>
      </c>
      <c r="I183" s="8">
        <v>5</v>
      </c>
      <c r="J183" s="8">
        <v>4</v>
      </c>
    </row>
    <row r="184" spans="1:10" x14ac:dyDescent="0.35">
      <c r="A184" s="8">
        <v>183</v>
      </c>
      <c r="B184" s="8">
        <v>4712</v>
      </c>
      <c r="C184" s="8">
        <v>35</v>
      </c>
      <c r="D184" s="8">
        <v>1</v>
      </c>
      <c r="E184" s="8">
        <v>1</v>
      </c>
      <c r="F184" s="8">
        <v>0</v>
      </c>
      <c r="G184" s="8">
        <v>1.5</v>
      </c>
      <c r="H184" s="8">
        <v>24</v>
      </c>
      <c r="I184" s="8">
        <v>4</v>
      </c>
      <c r="J184" s="8">
        <v>2</v>
      </c>
    </row>
    <row r="185" spans="1:10" x14ac:dyDescent="0.35">
      <c r="A185" s="8">
        <v>184</v>
      </c>
      <c r="B185" s="8">
        <v>4721</v>
      </c>
      <c r="C185" s="8">
        <v>100</v>
      </c>
      <c r="D185" s="8">
        <v>2</v>
      </c>
      <c r="E185" s="8">
        <v>1</v>
      </c>
      <c r="F185" s="8">
        <v>1</v>
      </c>
      <c r="G185" s="8">
        <v>6</v>
      </c>
      <c r="H185" s="8">
        <v>40</v>
      </c>
      <c r="I185" s="8">
        <v>4</v>
      </c>
      <c r="J185" s="8">
        <v>4</v>
      </c>
    </row>
    <row r="186" spans="1:10" x14ac:dyDescent="0.35">
      <c r="A186" s="8">
        <v>185</v>
      </c>
      <c r="B186" s="8">
        <v>4722</v>
      </c>
      <c r="C186" s="8">
        <v>82</v>
      </c>
      <c r="D186" s="8">
        <v>2</v>
      </c>
      <c r="E186" s="8">
        <v>1</v>
      </c>
      <c r="F186" s="8">
        <v>1</v>
      </c>
      <c r="G186" s="8">
        <v>5</v>
      </c>
      <c r="H186" s="8">
        <v>40</v>
      </c>
      <c r="I186" s="8">
        <v>5</v>
      </c>
      <c r="J186" s="8">
        <v>4</v>
      </c>
    </row>
    <row r="187" spans="1:10" x14ac:dyDescent="0.35">
      <c r="A187" s="8">
        <v>186</v>
      </c>
      <c r="B187" s="8">
        <v>4712</v>
      </c>
      <c r="C187" s="8">
        <v>17</v>
      </c>
      <c r="D187" s="8">
        <v>0</v>
      </c>
      <c r="E187" s="8">
        <v>1</v>
      </c>
      <c r="F187" s="8">
        <v>0</v>
      </c>
      <c r="G187" s="8">
        <v>1.5</v>
      </c>
      <c r="H187" s="8">
        <v>24</v>
      </c>
      <c r="I187" s="8">
        <v>4</v>
      </c>
      <c r="J187" s="8">
        <v>1</v>
      </c>
    </row>
    <row r="188" spans="1:10" x14ac:dyDescent="0.35">
      <c r="A188" s="8">
        <v>187</v>
      </c>
      <c r="B188" s="8">
        <v>4722</v>
      </c>
      <c r="C188" s="8">
        <v>84</v>
      </c>
      <c r="D188" s="8">
        <v>2</v>
      </c>
      <c r="E188" s="8">
        <v>1</v>
      </c>
      <c r="F188" s="8">
        <v>1</v>
      </c>
      <c r="G188" s="8">
        <v>5</v>
      </c>
      <c r="H188" s="8">
        <v>40</v>
      </c>
      <c r="I188" s="8">
        <v>5</v>
      </c>
      <c r="J188" s="8">
        <v>4</v>
      </c>
    </row>
    <row r="189" spans="1:10" x14ac:dyDescent="0.35">
      <c r="A189" s="8">
        <v>188</v>
      </c>
      <c r="B189" s="8">
        <v>4715</v>
      </c>
      <c r="C189" s="8">
        <v>19</v>
      </c>
      <c r="D189" s="8">
        <v>0</v>
      </c>
      <c r="E189" s="8">
        <v>1</v>
      </c>
      <c r="F189" s="8">
        <v>0</v>
      </c>
      <c r="G189" s="8">
        <v>1</v>
      </c>
      <c r="H189" s="8">
        <v>18</v>
      </c>
      <c r="I189" s="8">
        <v>2</v>
      </c>
      <c r="J189" s="8">
        <v>1</v>
      </c>
    </row>
    <row r="190" spans="1:10" x14ac:dyDescent="0.35">
      <c r="A190" s="8">
        <v>189</v>
      </c>
      <c r="B190" s="8">
        <v>4719</v>
      </c>
      <c r="C190" s="8">
        <v>47</v>
      </c>
      <c r="D190" s="8">
        <v>1</v>
      </c>
      <c r="E190" s="8">
        <v>1</v>
      </c>
      <c r="F190" s="8">
        <v>1</v>
      </c>
      <c r="G190" s="8">
        <v>4</v>
      </c>
      <c r="H190" s="8">
        <v>35</v>
      </c>
      <c r="I190" s="8">
        <v>4</v>
      </c>
      <c r="J190" s="8">
        <v>2</v>
      </c>
    </row>
    <row r="191" spans="1:10" x14ac:dyDescent="0.35">
      <c r="A191" s="8">
        <v>190</v>
      </c>
      <c r="B191" s="8">
        <v>4715</v>
      </c>
      <c r="C191" s="8">
        <v>21</v>
      </c>
      <c r="D191" s="8">
        <v>0</v>
      </c>
      <c r="E191" s="8">
        <v>1</v>
      </c>
      <c r="F191" s="8">
        <v>0</v>
      </c>
      <c r="G191" s="8">
        <v>1</v>
      </c>
      <c r="H191" s="8">
        <v>18</v>
      </c>
      <c r="I191" s="8">
        <v>2</v>
      </c>
      <c r="J191" s="8">
        <v>1</v>
      </c>
    </row>
    <row r="192" spans="1:10" x14ac:dyDescent="0.35">
      <c r="A192" s="8">
        <v>191</v>
      </c>
      <c r="B192" s="8">
        <v>4722</v>
      </c>
      <c r="C192" s="8">
        <v>69</v>
      </c>
      <c r="D192" s="8">
        <v>2</v>
      </c>
      <c r="E192" s="8">
        <v>1</v>
      </c>
      <c r="F192" s="8">
        <v>1</v>
      </c>
      <c r="G192" s="8">
        <v>5</v>
      </c>
      <c r="H192" s="8">
        <v>40</v>
      </c>
      <c r="I192" s="8">
        <v>5</v>
      </c>
      <c r="J192" s="8">
        <v>3</v>
      </c>
    </row>
    <row r="193" spans="1:10" x14ac:dyDescent="0.35">
      <c r="A193" s="8">
        <v>192</v>
      </c>
      <c r="B193" s="8">
        <v>4719</v>
      </c>
      <c r="C193" s="8">
        <v>103</v>
      </c>
      <c r="D193" s="8">
        <v>2</v>
      </c>
      <c r="E193" s="8">
        <v>1</v>
      </c>
      <c r="F193" s="8">
        <v>1</v>
      </c>
      <c r="G193" s="8">
        <v>4</v>
      </c>
      <c r="H193" s="8">
        <v>35</v>
      </c>
      <c r="I193" s="8">
        <v>4</v>
      </c>
      <c r="J193" s="8">
        <v>5</v>
      </c>
    </row>
    <row r="194" spans="1:10" x14ac:dyDescent="0.35">
      <c r="A194" s="8">
        <v>193</v>
      </c>
      <c r="B194" s="8">
        <v>4716</v>
      </c>
      <c r="C194" s="8">
        <v>10</v>
      </c>
      <c r="D194" s="8">
        <v>0</v>
      </c>
      <c r="E194" s="8">
        <v>1</v>
      </c>
      <c r="F194" s="8">
        <v>0</v>
      </c>
      <c r="G194" s="8">
        <v>1</v>
      </c>
      <c r="H194" s="8">
        <v>22</v>
      </c>
      <c r="I194" s="8">
        <v>2</v>
      </c>
      <c r="J194" s="8">
        <v>1</v>
      </c>
    </row>
    <row r="195" spans="1:10" x14ac:dyDescent="0.35">
      <c r="A195" s="8">
        <v>194</v>
      </c>
      <c r="B195" s="8">
        <v>4721</v>
      </c>
      <c r="C195" s="8">
        <v>100</v>
      </c>
      <c r="D195" s="8">
        <v>2</v>
      </c>
      <c r="E195" s="8">
        <v>1</v>
      </c>
      <c r="F195" s="8">
        <v>1</v>
      </c>
      <c r="G195" s="8">
        <v>6</v>
      </c>
      <c r="H195" s="8">
        <v>40</v>
      </c>
      <c r="I195" s="8">
        <v>4</v>
      </c>
      <c r="J195" s="8">
        <v>4</v>
      </c>
    </row>
    <row r="196" spans="1:10" x14ac:dyDescent="0.35">
      <c r="A196" s="8">
        <v>195</v>
      </c>
      <c r="B196" s="8">
        <v>4713</v>
      </c>
      <c r="C196" s="8">
        <v>16</v>
      </c>
      <c r="D196" s="8">
        <v>0</v>
      </c>
      <c r="E196" s="8">
        <v>1</v>
      </c>
      <c r="F196" s="8">
        <v>0</v>
      </c>
      <c r="G196" s="8">
        <v>1</v>
      </c>
      <c r="H196" s="8">
        <v>24</v>
      </c>
      <c r="I196" s="8">
        <v>1</v>
      </c>
      <c r="J196" s="8">
        <v>1</v>
      </c>
    </row>
    <row r="197" spans="1:10" x14ac:dyDescent="0.35">
      <c r="A197" s="8">
        <v>196</v>
      </c>
      <c r="B197" s="8">
        <v>4713</v>
      </c>
      <c r="C197" s="8">
        <v>39</v>
      </c>
      <c r="D197" s="8">
        <v>1</v>
      </c>
      <c r="E197" s="8">
        <v>1</v>
      </c>
      <c r="F197" s="8">
        <v>0</v>
      </c>
      <c r="G197" s="8">
        <v>1</v>
      </c>
      <c r="H197" s="8">
        <v>24</v>
      </c>
      <c r="I197" s="8">
        <v>1</v>
      </c>
      <c r="J197" s="8">
        <v>2</v>
      </c>
    </row>
    <row r="198" spans="1:10" x14ac:dyDescent="0.35">
      <c r="A198" s="8">
        <v>197</v>
      </c>
      <c r="B198" s="8">
        <v>4715</v>
      </c>
      <c r="C198" s="8">
        <v>24</v>
      </c>
      <c r="D198" s="8">
        <v>0</v>
      </c>
      <c r="E198" s="8">
        <v>1</v>
      </c>
      <c r="F198" s="8">
        <v>0</v>
      </c>
      <c r="G198" s="8">
        <v>1</v>
      </c>
      <c r="H198" s="8">
        <v>18</v>
      </c>
      <c r="I198" s="8">
        <v>2</v>
      </c>
      <c r="J198" s="8">
        <v>1</v>
      </c>
    </row>
    <row r="199" spans="1:10" x14ac:dyDescent="0.35">
      <c r="A199" s="8">
        <v>198</v>
      </c>
      <c r="B199" s="8">
        <v>4721</v>
      </c>
      <c r="C199" s="8">
        <v>100</v>
      </c>
      <c r="D199" s="8">
        <v>2</v>
      </c>
      <c r="E199" s="8">
        <v>1</v>
      </c>
      <c r="F199" s="8">
        <v>1</v>
      </c>
      <c r="G199" s="8">
        <v>6</v>
      </c>
      <c r="H199" s="8">
        <v>40</v>
      </c>
      <c r="I199" s="8">
        <v>4</v>
      </c>
      <c r="J199" s="8">
        <v>4</v>
      </c>
    </row>
    <row r="200" spans="1:10" x14ac:dyDescent="0.35">
      <c r="A200" s="8">
        <v>199</v>
      </c>
      <c r="B200" s="8">
        <v>4720</v>
      </c>
      <c r="C200" s="8">
        <v>100</v>
      </c>
      <c r="D200" s="8">
        <v>2</v>
      </c>
      <c r="E200" s="8">
        <v>1</v>
      </c>
      <c r="F200" s="8">
        <v>1</v>
      </c>
      <c r="G200" s="8">
        <v>5</v>
      </c>
      <c r="H200" s="8">
        <v>40</v>
      </c>
      <c r="I200" s="8">
        <v>3</v>
      </c>
      <c r="J200" s="8">
        <v>4</v>
      </c>
    </row>
    <row r="201" spans="1:10" x14ac:dyDescent="0.35">
      <c r="A201" s="8">
        <v>200</v>
      </c>
      <c r="B201" s="8">
        <v>4714</v>
      </c>
      <c r="C201" s="8">
        <v>36</v>
      </c>
      <c r="D201" s="8">
        <v>1</v>
      </c>
      <c r="E201" s="8">
        <v>1</v>
      </c>
      <c r="F201" s="8">
        <v>0</v>
      </c>
      <c r="G201" s="8">
        <v>1</v>
      </c>
      <c r="H201" s="8">
        <v>18</v>
      </c>
      <c r="I201" s="8">
        <v>2</v>
      </c>
      <c r="J201" s="8">
        <v>2</v>
      </c>
    </row>
    <row r="202" spans="1:10" x14ac:dyDescent="0.35">
      <c r="A202" s="8">
        <v>201</v>
      </c>
      <c r="B202" s="8">
        <v>4718</v>
      </c>
      <c r="C202" s="8">
        <v>72</v>
      </c>
      <c r="D202" s="8">
        <v>2</v>
      </c>
      <c r="E202" s="8">
        <v>1</v>
      </c>
      <c r="F202" s="8">
        <v>1</v>
      </c>
      <c r="G202" s="8">
        <v>3</v>
      </c>
      <c r="H202" s="8">
        <v>35</v>
      </c>
      <c r="I202" s="8">
        <v>5</v>
      </c>
      <c r="J202" s="8">
        <v>3</v>
      </c>
    </row>
    <row r="203" spans="1:10" x14ac:dyDescent="0.35">
      <c r="A203" s="8">
        <v>202</v>
      </c>
      <c r="B203" s="8">
        <v>4712</v>
      </c>
      <c r="C203" s="8">
        <v>18</v>
      </c>
      <c r="D203" s="8">
        <v>1</v>
      </c>
      <c r="E203" s="8">
        <v>1</v>
      </c>
      <c r="F203" s="8">
        <v>0</v>
      </c>
      <c r="G203" s="8">
        <v>1.5</v>
      </c>
      <c r="H203" s="8">
        <v>24</v>
      </c>
      <c r="I203" s="8">
        <v>4</v>
      </c>
      <c r="J203" s="8">
        <v>1</v>
      </c>
    </row>
    <row r="204" spans="1:10" x14ac:dyDescent="0.35">
      <c r="A204" s="8">
        <v>203</v>
      </c>
      <c r="B204" s="8">
        <v>4715</v>
      </c>
      <c r="C204" s="8">
        <v>10</v>
      </c>
      <c r="D204" s="8">
        <v>0</v>
      </c>
      <c r="E204" s="8">
        <v>1</v>
      </c>
      <c r="F204" s="8">
        <v>0</v>
      </c>
      <c r="G204" s="8">
        <v>1</v>
      </c>
      <c r="H204" s="8">
        <v>18</v>
      </c>
      <c r="I204" s="8">
        <v>2</v>
      </c>
      <c r="J204" s="8">
        <v>1</v>
      </c>
    </row>
    <row r="205" spans="1:10" x14ac:dyDescent="0.35">
      <c r="A205" s="8">
        <v>204</v>
      </c>
      <c r="B205" s="8">
        <v>4721</v>
      </c>
      <c r="C205" s="8">
        <v>100</v>
      </c>
      <c r="D205" s="8">
        <v>2</v>
      </c>
      <c r="E205" s="8">
        <v>1</v>
      </c>
      <c r="F205" s="8">
        <v>1</v>
      </c>
      <c r="G205" s="8">
        <v>6</v>
      </c>
      <c r="H205" s="8">
        <v>40</v>
      </c>
      <c r="I205" s="8">
        <v>4</v>
      </c>
      <c r="J205" s="8">
        <v>4</v>
      </c>
    </row>
    <row r="206" spans="1:10" x14ac:dyDescent="0.35">
      <c r="A206" s="8">
        <v>205</v>
      </c>
      <c r="B206" s="8">
        <v>4720</v>
      </c>
      <c r="C206" s="8">
        <v>100</v>
      </c>
      <c r="D206" s="8">
        <v>2</v>
      </c>
      <c r="E206" s="8">
        <v>1</v>
      </c>
      <c r="F206" s="8">
        <v>1</v>
      </c>
      <c r="G206" s="8">
        <v>5</v>
      </c>
      <c r="H206" s="8">
        <v>40</v>
      </c>
      <c r="I206" s="8">
        <v>3</v>
      </c>
      <c r="J206" s="8">
        <v>4</v>
      </c>
    </row>
    <row r="207" spans="1:10" x14ac:dyDescent="0.35">
      <c r="A207" s="8">
        <v>206</v>
      </c>
      <c r="B207" s="8">
        <v>4712</v>
      </c>
      <c r="C207" s="8">
        <v>24</v>
      </c>
      <c r="D207" s="8">
        <v>0</v>
      </c>
      <c r="E207" s="8">
        <v>0</v>
      </c>
      <c r="F207" s="8">
        <v>0</v>
      </c>
      <c r="G207" s="8">
        <v>1.5</v>
      </c>
      <c r="H207" s="8">
        <v>24</v>
      </c>
      <c r="I207" s="8">
        <v>4</v>
      </c>
      <c r="J207" s="8">
        <v>1</v>
      </c>
    </row>
    <row r="208" spans="1:10" x14ac:dyDescent="0.35">
      <c r="A208" s="8">
        <v>207</v>
      </c>
      <c r="B208" s="8">
        <v>4718</v>
      </c>
      <c r="C208" s="8">
        <v>105</v>
      </c>
      <c r="D208" s="8">
        <v>2</v>
      </c>
      <c r="E208" s="8">
        <v>1</v>
      </c>
      <c r="F208" s="8">
        <v>1</v>
      </c>
      <c r="G208" s="8">
        <v>3</v>
      </c>
      <c r="H208" s="8">
        <v>35</v>
      </c>
      <c r="I208" s="8">
        <v>5</v>
      </c>
      <c r="J208" s="8">
        <v>5</v>
      </c>
    </row>
    <row r="209" spans="1:10" x14ac:dyDescent="0.35">
      <c r="A209" s="8">
        <v>208</v>
      </c>
      <c r="B209" s="8">
        <v>4713</v>
      </c>
      <c r="C209" s="8">
        <v>28</v>
      </c>
      <c r="D209" s="8">
        <v>1</v>
      </c>
      <c r="E209" s="8">
        <v>1</v>
      </c>
      <c r="F209" s="8">
        <v>0</v>
      </c>
      <c r="G209" s="8">
        <v>1</v>
      </c>
      <c r="H209" s="8">
        <v>24</v>
      </c>
      <c r="I209" s="8">
        <v>1</v>
      </c>
      <c r="J209" s="8">
        <v>2</v>
      </c>
    </row>
    <row r="210" spans="1:10" x14ac:dyDescent="0.35">
      <c r="A210" s="8">
        <v>209</v>
      </c>
      <c r="B210" s="8">
        <v>4714</v>
      </c>
      <c r="C210" s="8">
        <v>24</v>
      </c>
      <c r="D210" s="8">
        <v>1</v>
      </c>
      <c r="E210" s="8">
        <v>1</v>
      </c>
      <c r="F210" s="8">
        <v>0</v>
      </c>
      <c r="G210" s="8">
        <v>1</v>
      </c>
      <c r="H210" s="8">
        <v>18</v>
      </c>
      <c r="I210" s="8">
        <v>2</v>
      </c>
      <c r="J210" s="8">
        <v>1</v>
      </c>
    </row>
    <row r="211" spans="1:10" x14ac:dyDescent="0.35">
      <c r="A211" s="8">
        <v>210</v>
      </c>
      <c r="B211" s="8">
        <v>4715</v>
      </c>
      <c r="C211" s="8">
        <v>22</v>
      </c>
      <c r="D211" s="8">
        <v>0</v>
      </c>
      <c r="E211" s="8">
        <v>1</v>
      </c>
      <c r="F211" s="8">
        <v>0</v>
      </c>
      <c r="G211" s="8">
        <v>1</v>
      </c>
      <c r="H211" s="8">
        <v>18</v>
      </c>
      <c r="I211" s="8">
        <v>2</v>
      </c>
      <c r="J211" s="8">
        <v>1</v>
      </c>
    </row>
    <row r="212" spans="1:10" x14ac:dyDescent="0.35">
      <c r="A212" s="8">
        <v>211</v>
      </c>
      <c r="B212" s="8">
        <v>4711</v>
      </c>
      <c r="C212" s="8">
        <v>39</v>
      </c>
      <c r="D212" s="8">
        <v>1</v>
      </c>
      <c r="E212" s="8">
        <v>1</v>
      </c>
      <c r="F212" s="8">
        <v>0</v>
      </c>
      <c r="G212" s="8">
        <v>1</v>
      </c>
      <c r="H212" s="8">
        <v>20</v>
      </c>
      <c r="I212" s="8">
        <v>2</v>
      </c>
      <c r="J212" s="8">
        <v>2</v>
      </c>
    </row>
    <row r="213" spans="1:10" x14ac:dyDescent="0.35">
      <c r="A213" s="8">
        <v>212</v>
      </c>
      <c r="B213" s="8">
        <v>4722</v>
      </c>
      <c r="C213" s="8">
        <v>100</v>
      </c>
      <c r="D213" s="8">
        <v>2</v>
      </c>
      <c r="E213" s="8">
        <v>1</v>
      </c>
      <c r="F213" s="8">
        <v>1</v>
      </c>
      <c r="G213" s="8">
        <v>5</v>
      </c>
      <c r="H213" s="8">
        <v>40</v>
      </c>
      <c r="I213" s="8">
        <v>5</v>
      </c>
      <c r="J213" s="8">
        <v>4</v>
      </c>
    </row>
    <row r="214" spans="1:10" x14ac:dyDescent="0.35">
      <c r="A214" s="8">
        <v>213</v>
      </c>
      <c r="B214" s="8">
        <v>4714</v>
      </c>
      <c r="C214" s="8">
        <v>16</v>
      </c>
      <c r="D214" s="8">
        <v>0</v>
      </c>
      <c r="E214" s="8">
        <v>1</v>
      </c>
      <c r="F214" s="8">
        <v>0</v>
      </c>
      <c r="G214" s="8">
        <v>1</v>
      </c>
      <c r="H214" s="8">
        <v>18</v>
      </c>
      <c r="I214" s="8">
        <v>2</v>
      </c>
      <c r="J214" s="8">
        <v>1</v>
      </c>
    </row>
    <row r="215" spans="1:10" x14ac:dyDescent="0.35">
      <c r="A215" s="8">
        <v>214</v>
      </c>
      <c r="B215" s="8">
        <v>4720</v>
      </c>
      <c r="C215" s="8">
        <v>100</v>
      </c>
      <c r="D215" s="8">
        <v>2</v>
      </c>
      <c r="E215" s="8">
        <v>1</v>
      </c>
      <c r="F215" s="8">
        <v>1</v>
      </c>
      <c r="G215" s="8">
        <v>5</v>
      </c>
      <c r="H215" s="8">
        <v>40</v>
      </c>
      <c r="I215" s="8">
        <v>3</v>
      </c>
      <c r="J215" s="8">
        <v>4</v>
      </c>
    </row>
    <row r="216" spans="1:10" x14ac:dyDescent="0.35">
      <c r="A216" s="8">
        <v>215</v>
      </c>
      <c r="B216" s="8">
        <v>4716</v>
      </c>
      <c r="C216" s="8">
        <v>20</v>
      </c>
      <c r="D216" s="8">
        <v>0</v>
      </c>
      <c r="E216" s="8">
        <v>1</v>
      </c>
      <c r="F216" s="8">
        <v>0</v>
      </c>
      <c r="G216" s="8">
        <v>1</v>
      </c>
      <c r="H216" s="8">
        <v>22</v>
      </c>
      <c r="I216" s="8">
        <v>2</v>
      </c>
      <c r="J216" s="8">
        <v>1</v>
      </c>
    </row>
    <row r="217" spans="1:10" x14ac:dyDescent="0.35">
      <c r="A217" s="8">
        <v>216</v>
      </c>
      <c r="B217" s="8">
        <v>4717</v>
      </c>
      <c r="C217" s="8">
        <v>20</v>
      </c>
      <c r="D217" s="8">
        <v>1</v>
      </c>
      <c r="E217" s="8">
        <v>1</v>
      </c>
      <c r="F217" s="8">
        <v>1</v>
      </c>
      <c r="G217" s="8">
        <v>2</v>
      </c>
      <c r="H217" s="8">
        <v>35</v>
      </c>
      <c r="I217" s="8">
        <v>5</v>
      </c>
      <c r="J217" s="8">
        <v>1</v>
      </c>
    </row>
    <row r="218" spans="1:10" x14ac:dyDescent="0.35">
      <c r="A218" s="8">
        <v>217</v>
      </c>
      <c r="B218" s="8">
        <v>4721</v>
      </c>
      <c r="C218" s="8">
        <v>100</v>
      </c>
      <c r="D218" s="8">
        <v>2</v>
      </c>
      <c r="E218" s="8">
        <v>1</v>
      </c>
      <c r="F218" s="8">
        <v>1</v>
      </c>
      <c r="G218" s="8">
        <v>6</v>
      </c>
      <c r="H218" s="8">
        <v>40</v>
      </c>
      <c r="I218" s="8">
        <v>4</v>
      </c>
      <c r="J218" s="8">
        <v>4</v>
      </c>
    </row>
    <row r="219" spans="1:10" x14ac:dyDescent="0.35">
      <c r="A219" s="8">
        <v>218</v>
      </c>
      <c r="B219" s="8">
        <v>4719</v>
      </c>
      <c r="C219" s="8">
        <v>37</v>
      </c>
      <c r="D219" s="8">
        <v>2</v>
      </c>
      <c r="E219" s="8">
        <v>1</v>
      </c>
      <c r="F219" s="8">
        <v>1</v>
      </c>
      <c r="G219" s="8">
        <v>4</v>
      </c>
      <c r="H219" s="8">
        <v>35</v>
      </c>
      <c r="I219" s="8">
        <v>4</v>
      </c>
      <c r="J219" s="8">
        <v>2</v>
      </c>
    </row>
    <row r="220" spans="1:10" x14ac:dyDescent="0.35">
      <c r="A220" s="8">
        <v>219</v>
      </c>
      <c r="B220" s="8">
        <v>4713</v>
      </c>
      <c r="C220" s="8">
        <v>17</v>
      </c>
      <c r="D220" s="8">
        <v>0</v>
      </c>
      <c r="E220" s="8">
        <v>1</v>
      </c>
      <c r="F220" s="8">
        <v>0</v>
      </c>
      <c r="G220" s="8">
        <v>1</v>
      </c>
      <c r="H220" s="8">
        <v>24</v>
      </c>
      <c r="I220" s="8">
        <v>1</v>
      </c>
      <c r="J220" s="8">
        <v>1</v>
      </c>
    </row>
    <row r="221" spans="1:10" x14ac:dyDescent="0.35">
      <c r="A221" s="8">
        <v>220</v>
      </c>
      <c r="B221" s="8">
        <v>4711</v>
      </c>
      <c r="C221" s="8">
        <v>17</v>
      </c>
      <c r="D221" s="8">
        <v>0</v>
      </c>
      <c r="E221" s="8">
        <v>1</v>
      </c>
      <c r="F221" s="8">
        <v>0</v>
      </c>
      <c r="G221" s="8">
        <v>1</v>
      </c>
      <c r="H221" s="8">
        <v>20</v>
      </c>
      <c r="I221" s="8">
        <v>2</v>
      </c>
      <c r="J221" s="8">
        <v>1</v>
      </c>
    </row>
    <row r="222" spans="1:10" x14ac:dyDescent="0.35">
      <c r="A222" s="8">
        <v>221</v>
      </c>
      <c r="B222" s="8">
        <v>4713</v>
      </c>
      <c r="C222" s="8">
        <v>17</v>
      </c>
      <c r="D222" s="8">
        <v>0</v>
      </c>
      <c r="E222" s="8">
        <v>1</v>
      </c>
      <c r="F222" s="8">
        <v>0</v>
      </c>
      <c r="G222" s="8">
        <v>1</v>
      </c>
      <c r="H222" s="8">
        <v>24</v>
      </c>
      <c r="I222" s="8">
        <v>1</v>
      </c>
      <c r="J222" s="8">
        <v>1</v>
      </c>
    </row>
    <row r="223" spans="1:10" x14ac:dyDescent="0.35">
      <c r="A223" s="8">
        <v>222</v>
      </c>
      <c r="B223" s="8">
        <v>4715</v>
      </c>
      <c r="C223" s="8">
        <v>23</v>
      </c>
      <c r="D223" s="8">
        <v>0</v>
      </c>
      <c r="E223" s="8">
        <v>1</v>
      </c>
      <c r="F223" s="8">
        <v>0</v>
      </c>
      <c r="G223" s="8">
        <v>1</v>
      </c>
      <c r="H223" s="8">
        <v>18</v>
      </c>
      <c r="I223" s="8">
        <v>2</v>
      </c>
      <c r="J223" s="8">
        <v>1</v>
      </c>
    </row>
    <row r="224" spans="1:10" x14ac:dyDescent="0.35">
      <c r="A224" s="8">
        <v>223</v>
      </c>
      <c r="B224" s="8">
        <v>4715</v>
      </c>
      <c r="C224" s="8">
        <v>16</v>
      </c>
      <c r="D224" s="8">
        <v>0</v>
      </c>
      <c r="E224" s="8">
        <v>1</v>
      </c>
      <c r="F224" s="8">
        <v>0</v>
      </c>
      <c r="G224" s="8">
        <v>1</v>
      </c>
      <c r="H224" s="8">
        <v>18</v>
      </c>
      <c r="I224" s="8">
        <v>2</v>
      </c>
      <c r="J224" s="8">
        <v>1</v>
      </c>
    </row>
    <row r="225" spans="1:10" x14ac:dyDescent="0.35">
      <c r="A225" s="8">
        <v>224</v>
      </c>
      <c r="B225" s="8">
        <v>4715</v>
      </c>
      <c r="C225" s="8">
        <v>11</v>
      </c>
      <c r="D225" s="8">
        <v>0</v>
      </c>
      <c r="E225" s="8">
        <v>1</v>
      </c>
      <c r="F225" s="8">
        <v>0</v>
      </c>
      <c r="G225" s="8">
        <v>1</v>
      </c>
      <c r="H225" s="8">
        <v>18</v>
      </c>
      <c r="I225" s="8">
        <v>2</v>
      </c>
      <c r="J225" s="8">
        <v>1</v>
      </c>
    </row>
    <row r="226" spans="1:10" x14ac:dyDescent="0.35">
      <c r="A226" s="8">
        <v>225</v>
      </c>
      <c r="B226" s="8">
        <v>4722</v>
      </c>
      <c r="C226" s="8">
        <v>100</v>
      </c>
      <c r="D226" s="8">
        <v>2</v>
      </c>
      <c r="E226" s="8">
        <v>1</v>
      </c>
      <c r="F226" s="8">
        <v>1</v>
      </c>
      <c r="G226" s="8">
        <v>5</v>
      </c>
      <c r="H226" s="8">
        <v>40</v>
      </c>
      <c r="I226" s="8">
        <v>5</v>
      </c>
      <c r="J226" s="8">
        <v>4</v>
      </c>
    </row>
    <row r="227" spans="1:10" x14ac:dyDescent="0.35">
      <c r="A227" s="8">
        <v>226</v>
      </c>
      <c r="B227" s="8">
        <v>4715</v>
      </c>
      <c r="C227" s="8">
        <v>21</v>
      </c>
      <c r="D227" s="8">
        <v>0</v>
      </c>
      <c r="E227" s="8">
        <v>1</v>
      </c>
      <c r="F227" s="8">
        <v>0</v>
      </c>
      <c r="G227" s="8">
        <v>1</v>
      </c>
      <c r="H227" s="8">
        <v>18</v>
      </c>
      <c r="I227" s="8">
        <v>2</v>
      </c>
      <c r="J227" s="8">
        <v>1</v>
      </c>
    </row>
    <row r="228" spans="1:10" x14ac:dyDescent="0.35">
      <c r="A228" s="8">
        <v>227</v>
      </c>
      <c r="B228" s="8">
        <v>4715</v>
      </c>
      <c r="C228" s="8">
        <v>21</v>
      </c>
      <c r="D228" s="8">
        <v>0</v>
      </c>
      <c r="E228" s="8">
        <v>1</v>
      </c>
      <c r="F228" s="8">
        <v>0</v>
      </c>
      <c r="G228" s="8">
        <v>1</v>
      </c>
      <c r="H228" s="8">
        <v>18</v>
      </c>
      <c r="I228" s="8">
        <v>2</v>
      </c>
      <c r="J228" s="8">
        <v>1</v>
      </c>
    </row>
    <row r="229" spans="1:10" x14ac:dyDescent="0.35">
      <c r="A229" s="8">
        <v>228</v>
      </c>
      <c r="B229" s="8">
        <v>4713</v>
      </c>
      <c r="C229" s="8">
        <v>14</v>
      </c>
      <c r="D229" s="8">
        <v>1</v>
      </c>
      <c r="E229" s="8">
        <v>1</v>
      </c>
      <c r="F229" s="8">
        <v>0</v>
      </c>
      <c r="G229" s="8">
        <v>1</v>
      </c>
      <c r="H229" s="8">
        <v>24</v>
      </c>
      <c r="I229" s="8">
        <v>1</v>
      </c>
      <c r="J229" s="8">
        <v>1</v>
      </c>
    </row>
    <row r="230" spans="1:10" x14ac:dyDescent="0.35">
      <c r="A230" s="8">
        <v>229</v>
      </c>
      <c r="B230" s="8">
        <v>4711</v>
      </c>
      <c r="C230" s="8">
        <v>21</v>
      </c>
      <c r="D230" s="8">
        <v>0</v>
      </c>
      <c r="E230" s="8">
        <v>0</v>
      </c>
      <c r="F230" s="8">
        <v>0</v>
      </c>
      <c r="G230" s="8">
        <v>1</v>
      </c>
      <c r="H230" s="8">
        <v>20</v>
      </c>
      <c r="I230" s="8">
        <v>2</v>
      </c>
      <c r="J230" s="8">
        <v>1</v>
      </c>
    </row>
    <row r="231" spans="1:10" x14ac:dyDescent="0.35">
      <c r="A231" s="8">
        <v>230</v>
      </c>
      <c r="B231" s="8">
        <v>4718</v>
      </c>
      <c r="C231" s="8">
        <v>99</v>
      </c>
      <c r="D231" s="8">
        <v>2</v>
      </c>
      <c r="E231" s="8">
        <v>1</v>
      </c>
      <c r="F231" s="8">
        <v>1</v>
      </c>
      <c r="G231" s="8">
        <v>3</v>
      </c>
      <c r="H231" s="8">
        <v>35</v>
      </c>
      <c r="I231" s="8">
        <v>5</v>
      </c>
      <c r="J231" s="8">
        <v>4</v>
      </c>
    </row>
    <row r="232" spans="1:10" x14ac:dyDescent="0.35">
      <c r="A232" s="8">
        <v>231</v>
      </c>
      <c r="B232" s="8">
        <v>4715</v>
      </c>
      <c r="C232" s="8">
        <v>41</v>
      </c>
      <c r="D232" s="8">
        <v>1</v>
      </c>
      <c r="E232" s="8">
        <v>1</v>
      </c>
      <c r="F232" s="8">
        <v>0</v>
      </c>
      <c r="G232" s="8">
        <v>1</v>
      </c>
      <c r="H232" s="8">
        <v>18</v>
      </c>
      <c r="I232" s="8">
        <v>2</v>
      </c>
      <c r="J232" s="8">
        <v>2</v>
      </c>
    </row>
    <row r="233" spans="1:10" x14ac:dyDescent="0.35">
      <c r="A233" s="8">
        <v>232</v>
      </c>
      <c r="B233" s="8">
        <v>4712</v>
      </c>
      <c r="C233" s="8">
        <v>15</v>
      </c>
      <c r="D233" s="8">
        <v>0</v>
      </c>
      <c r="E233" s="8">
        <v>1</v>
      </c>
      <c r="F233" s="8">
        <v>0</v>
      </c>
      <c r="G233" s="8">
        <v>1.5</v>
      </c>
      <c r="H233" s="8">
        <v>24</v>
      </c>
      <c r="I233" s="8">
        <v>4</v>
      </c>
      <c r="J233" s="8">
        <v>1</v>
      </c>
    </row>
    <row r="234" spans="1:10" x14ac:dyDescent="0.35">
      <c r="A234" s="8">
        <v>233</v>
      </c>
      <c r="B234" s="8">
        <v>4716</v>
      </c>
      <c r="C234" s="8">
        <v>21</v>
      </c>
      <c r="D234" s="8">
        <v>0</v>
      </c>
      <c r="E234" s="8">
        <v>1</v>
      </c>
      <c r="F234" s="8">
        <v>0</v>
      </c>
      <c r="G234" s="8">
        <v>1</v>
      </c>
      <c r="H234" s="8">
        <v>22</v>
      </c>
      <c r="I234" s="8">
        <v>2</v>
      </c>
      <c r="J234" s="8">
        <v>1</v>
      </c>
    </row>
    <row r="235" spans="1:10" x14ac:dyDescent="0.35">
      <c r="A235" s="8">
        <v>234</v>
      </c>
      <c r="B235" s="8">
        <v>4713</v>
      </c>
      <c r="C235" s="8">
        <v>16</v>
      </c>
      <c r="D235" s="8">
        <v>1</v>
      </c>
      <c r="E235" s="8">
        <v>1</v>
      </c>
      <c r="F235" s="8">
        <v>0</v>
      </c>
      <c r="G235" s="8">
        <v>1</v>
      </c>
      <c r="H235" s="8">
        <v>24</v>
      </c>
      <c r="I235" s="8">
        <v>1</v>
      </c>
      <c r="J235" s="8">
        <v>1</v>
      </c>
    </row>
    <row r="236" spans="1:10" x14ac:dyDescent="0.35">
      <c r="A236" s="8">
        <v>235</v>
      </c>
      <c r="B236" s="8">
        <v>4721</v>
      </c>
      <c r="C236" s="8">
        <v>135</v>
      </c>
      <c r="D236" s="8">
        <v>2</v>
      </c>
      <c r="E236" s="8">
        <v>1</v>
      </c>
      <c r="F236" s="8">
        <v>1</v>
      </c>
      <c r="G236" s="8">
        <v>6</v>
      </c>
      <c r="H236" s="8">
        <v>40</v>
      </c>
      <c r="I236" s="8">
        <v>4</v>
      </c>
      <c r="J236" s="8">
        <v>5</v>
      </c>
    </row>
    <row r="237" spans="1:10" x14ac:dyDescent="0.35">
      <c r="A237" s="8">
        <v>236</v>
      </c>
      <c r="B237" s="8">
        <v>4714</v>
      </c>
      <c r="C237" s="8">
        <v>23</v>
      </c>
      <c r="D237" s="8">
        <v>0</v>
      </c>
      <c r="E237" s="8">
        <v>1</v>
      </c>
      <c r="F237" s="8">
        <v>0</v>
      </c>
      <c r="G237" s="8">
        <v>1</v>
      </c>
      <c r="H237" s="8">
        <v>18</v>
      </c>
      <c r="I237" s="8">
        <v>2</v>
      </c>
      <c r="J237" s="8">
        <v>1</v>
      </c>
    </row>
    <row r="238" spans="1:10" x14ac:dyDescent="0.35">
      <c r="A238" s="8">
        <v>237</v>
      </c>
      <c r="B238" s="8">
        <v>4715</v>
      </c>
      <c r="C238" s="8">
        <v>19</v>
      </c>
      <c r="D238" s="8">
        <v>0</v>
      </c>
      <c r="E238" s="8">
        <v>1</v>
      </c>
      <c r="F238" s="8">
        <v>0</v>
      </c>
      <c r="G238" s="8">
        <v>1</v>
      </c>
      <c r="H238" s="8">
        <v>18</v>
      </c>
      <c r="I238" s="8">
        <v>2</v>
      </c>
      <c r="J238" s="8">
        <v>1</v>
      </c>
    </row>
    <row r="239" spans="1:10" x14ac:dyDescent="0.35">
      <c r="A239" s="8">
        <v>238</v>
      </c>
      <c r="B239" s="8">
        <v>4711</v>
      </c>
      <c r="C239" s="8">
        <v>26</v>
      </c>
      <c r="D239" s="8">
        <v>0</v>
      </c>
      <c r="E239" s="8">
        <v>1</v>
      </c>
      <c r="F239" s="8">
        <v>0</v>
      </c>
      <c r="G239" s="8">
        <v>1</v>
      </c>
      <c r="H239" s="8">
        <v>20</v>
      </c>
      <c r="I239" s="8">
        <v>2</v>
      </c>
      <c r="J239" s="8">
        <v>2</v>
      </c>
    </row>
    <row r="240" spans="1:10" x14ac:dyDescent="0.35">
      <c r="A240" s="8">
        <v>239</v>
      </c>
      <c r="B240" s="8">
        <v>4714</v>
      </c>
      <c r="C240" s="8">
        <v>43</v>
      </c>
      <c r="D240" s="8">
        <v>1</v>
      </c>
      <c r="E240" s="8">
        <v>1</v>
      </c>
      <c r="F240" s="8">
        <v>0</v>
      </c>
      <c r="G240" s="8">
        <v>1</v>
      </c>
      <c r="H240" s="8">
        <v>18</v>
      </c>
      <c r="I240" s="8">
        <v>2</v>
      </c>
      <c r="J240" s="8">
        <v>2</v>
      </c>
    </row>
    <row r="241" spans="1:10" x14ac:dyDescent="0.35">
      <c r="A241" s="8">
        <v>240</v>
      </c>
      <c r="B241" s="8">
        <v>4719</v>
      </c>
      <c r="C241" s="8">
        <v>92</v>
      </c>
      <c r="D241" s="8">
        <v>2</v>
      </c>
      <c r="E241" s="8">
        <v>1</v>
      </c>
      <c r="F241" s="8">
        <v>1</v>
      </c>
      <c r="G241" s="8">
        <v>4</v>
      </c>
      <c r="H241" s="8">
        <v>35</v>
      </c>
      <c r="I241" s="8">
        <v>4</v>
      </c>
      <c r="J241" s="8">
        <v>4</v>
      </c>
    </row>
    <row r="242" spans="1:10" x14ac:dyDescent="0.35">
      <c r="A242" s="8">
        <v>241</v>
      </c>
      <c r="B242" s="8">
        <v>4715</v>
      </c>
      <c r="C242" s="8">
        <v>19</v>
      </c>
      <c r="D242" s="8">
        <v>0</v>
      </c>
      <c r="E242" s="8">
        <v>1</v>
      </c>
      <c r="F242" s="8">
        <v>0</v>
      </c>
      <c r="G242" s="8">
        <v>1</v>
      </c>
      <c r="H242" s="8">
        <v>18</v>
      </c>
      <c r="I242" s="8">
        <v>2</v>
      </c>
      <c r="J242" s="8">
        <v>1</v>
      </c>
    </row>
    <row r="243" spans="1:10" x14ac:dyDescent="0.35">
      <c r="A243" s="8">
        <v>242</v>
      </c>
      <c r="B243" s="8">
        <v>4712</v>
      </c>
      <c r="C243" s="8">
        <v>27</v>
      </c>
      <c r="D243" s="8">
        <v>1</v>
      </c>
      <c r="E243" s="8">
        <v>1</v>
      </c>
      <c r="F243" s="8">
        <v>0</v>
      </c>
      <c r="G243" s="8">
        <v>1.5</v>
      </c>
      <c r="H243" s="8">
        <v>24</v>
      </c>
      <c r="I243" s="8">
        <v>4</v>
      </c>
      <c r="J243" s="8">
        <v>2</v>
      </c>
    </row>
    <row r="244" spans="1:10" x14ac:dyDescent="0.35">
      <c r="A244" s="8">
        <v>243</v>
      </c>
      <c r="B244" s="8">
        <v>4715</v>
      </c>
      <c r="C244" s="8">
        <v>29</v>
      </c>
      <c r="D244" s="8">
        <v>1</v>
      </c>
      <c r="E244" s="8">
        <v>1</v>
      </c>
      <c r="F244" s="8">
        <v>0</v>
      </c>
      <c r="G244" s="8">
        <v>1</v>
      </c>
      <c r="H244" s="8">
        <v>18</v>
      </c>
      <c r="I244" s="8">
        <v>2</v>
      </c>
      <c r="J244" s="8">
        <v>2</v>
      </c>
    </row>
    <row r="245" spans="1:10" x14ac:dyDescent="0.35">
      <c r="A245" s="8">
        <v>244</v>
      </c>
      <c r="B245" s="8">
        <v>4719</v>
      </c>
      <c r="C245" s="8">
        <v>28</v>
      </c>
      <c r="D245" s="8">
        <v>1</v>
      </c>
      <c r="E245" s="8">
        <v>1</v>
      </c>
      <c r="F245" s="8">
        <v>1</v>
      </c>
      <c r="G245" s="8">
        <v>4</v>
      </c>
      <c r="H245" s="8">
        <v>35</v>
      </c>
      <c r="I245" s="8">
        <v>4</v>
      </c>
      <c r="J245" s="8">
        <v>2</v>
      </c>
    </row>
    <row r="246" spans="1:10" x14ac:dyDescent="0.35">
      <c r="A246" s="8">
        <v>245</v>
      </c>
      <c r="B246" s="8">
        <v>4714</v>
      </c>
      <c r="C246" s="8">
        <v>10</v>
      </c>
      <c r="D246" s="8">
        <v>0</v>
      </c>
      <c r="E246" s="8">
        <v>1</v>
      </c>
      <c r="F246" s="8">
        <v>0</v>
      </c>
      <c r="G246" s="8">
        <v>1</v>
      </c>
      <c r="H246" s="8">
        <v>18</v>
      </c>
      <c r="I246" s="8">
        <v>2</v>
      </c>
      <c r="J246" s="8">
        <v>1</v>
      </c>
    </row>
    <row r="247" spans="1:10" x14ac:dyDescent="0.35">
      <c r="A247" s="8">
        <v>246</v>
      </c>
      <c r="B247" s="8">
        <v>4717</v>
      </c>
      <c r="C247" s="8">
        <v>37</v>
      </c>
      <c r="D247" s="8">
        <v>1</v>
      </c>
      <c r="E247" s="8">
        <v>1</v>
      </c>
      <c r="F247" s="8">
        <v>1</v>
      </c>
      <c r="G247" s="8">
        <v>2</v>
      </c>
      <c r="H247" s="8">
        <v>35</v>
      </c>
      <c r="I247" s="8">
        <v>5</v>
      </c>
      <c r="J247" s="8">
        <v>2</v>
      </c>
    </row>
    <row r="248" spans="1:10" x14ac:dyDescent="0.35">
      <c r="A248" s="8">
        <v>247</v>
      </c>
      <c r="B248" s="8">
        <v>4711</v>
      </c>
      <c r="C248" s="8">
        <v>26</v>
      </c>
      <c r="D248" s="8">
        <v>0</v>
      </c>
      <c r="E248" s="8">
        <v>1</v>
      </c>
      <c r="F248" s="8">
        <v>0</v>
      </c>
      <c r="G248" s="8">
        <v>1</v>
      </c>
      <c r="H248" s="8">
        <v>20</v>
      </c>
      <c r="I248" s="8">
        <v>2</v>
      </c>
      <c r="J248" s="8">
        <v>2</v>
      </c>
    </row>
    <row r="249" spans="1:10" x14ac:dyDescent="0.35">
      <c r="A249" s="8">
        <v>248</v>
      </c>
      <c r="B249" s="8">
        <v>4720</v>
      </c>
      <c r="C249" s="8">
        <v>100</v>
      </c>
      <c r="D249" s="8">
        <v>2</v>
      </c>
      <c r="E249" s="8">
        <v>1</v>
      </c>
      <c r="F249" s="8">
        <v>1</v>
      </c>
      <c r="G249" s="8">
        <v>5</v>
      </c>
      <c r="H249" s="8">
        <v>40</v>
      </c>
      <c r="I249" s="8">
        <v>3</v>
      </c>
      <c r="J249" s="8">
        <v>4</v>
      </c>
    </row>
    <row r="250" spans="1:10" x14ac:dyDescent="0.35">
      <c r="A250" s="8">
        <v>249</v>
      </c>
      <c r="B250" s="8">
        <v>4712</v>
      </c>
      <c r="C250" s="8">
        <v>20</v>
      </c>
      <c r="D250" s="8">
        <v>0</v>
      </c>
      <c r="E250" s="8">
        <v>1</v>
      </c>
      <c r="F250" s="8">
        <v>0</v>
      </c>
      <c r="G250" s="8">
        <v>1.5</v>
      </c>
      <c r="H250" s="8">
        <v>24</v>
      </c>
      <c r="I250" s="8">
        <v>4</v>
      </c>
      <c r="J250" s="8">
        <v>1</v>
      </c>
    </row>
    <row r="251" spans="1:10" x14ac:dyDescent="0.35">
      <c r="A251" s="8">
        <v>250</v>
      </c>
      <c r="B251" s="8">
        <v>4714</v>
      </c>
      <c r="C251" s="8">
        <v>15</v>
      </c>
      <c r="D251" s="8">
        <v>0</v>
      </c>
      <c r="E251" s="8">
        <v>1</v>
      </c>
      <c r="F251" s="8">
        <v>0</v>
      </c>
      <c r="G251" s="8">
        <v>1</v>
      </c>
      <c r="H251" s="8">
        <v>18</v>
      </c>
      <c r="I251" s="8">
        <v>2</v>
      </c>
      <c r="J251" s="8">
        <v>1</v>
      </c>
    </row>
    <row r="252" spans="1:10" x14ac:dyDescent="0.35">
      <c r="A252" s="8">
        <v>251</v>
      </c>
      <c r="B252" s="8">
        <v>4713</v>
      </c>
      <c r="C252" s="8">
        <v>21</v>
      </c>
      <c r="D252" s="8">
        <v>0</v>
      </c>
      <c r="E252" s="8">
        <v>1</v>
      </c>
      <c r="F252" s="8">
        <v>0</v>
      </c>
      <c r="G252" s="8">
        <v>1</v>
      </c>
      <c r="H252" s="8">
        <v>24</v>
      </c>
      <c r="I252" s="8">
        <v>1</v>
      </c>
      <c r="J252" s="8">
        <v>1</v>
      </c>
    </row>
    <row r="253" spans="1:10" x14ac:dyDescent="0.35">
      <c r="A253" s="8">
        <v>252</v>
      </c>
      <c r="B253" s="8">
        <v>4714</v>
      </c>
      <c r="C253" s="8">
        <v>25</v>
      </c>
      <c r="D253" s="8">
        <v>0</v>
      </c>
      <c r="E253" s="8">
        <v>1</v>
      </c>
      <c r="F253" s="8">
        <v>0</v>
      </c>
      <c r="G253" s="8">
        <v>1</v>
      </c>
      <c r="H253" s="8">
        <v>18</v>
      </c>
      <c r="I253" s="8">
        <v>2</v>
      </c>
      <c r="J253" s="8">
        <v>1</v>
      </c>
    </row>
    <row r="254" spans="1:10" x14ac:dyDescent="0.35">
      <c r="A254" s="8">
        <v>253</v>
      </c>
      <c r="B254" s="8">
        <v>4714</v>
      </c>
      <c r="C254" s="8">
        <v>10</v>
      </c>
      <c r="D254" s="8">
        <v>0</v>
      </c>
      <c r="E254" s="8">
        <v>1</v>
      </c>
      <c r="F254" s="8">
        <v>0</v>
      </c>
      <c r="G254" s="8">
        <v>1</v>
      </c>
      <c r="H254" s="8">
        <v>18</v>
      </c>
      <c r="I254" s="8">
        <v>2</v>
      </c>
      <c r="J254" s="8">
        <v>1</v>
      </c>
    </row>
    <row r="255" spans="1:10" x14ac:dyDescent="0.35">
      <c r="A255" s="8">
        <v>254</v>
      </c>
      <c r="B255" s="8">
        <v>4717</v>
      </c>
      <c r="C255" s="8">
        <v>72</v>
      </c>
      <c r="D255" s="8">
        <v>2</v>
      </c>
      <c r="E255" s="8">
        <v>1</v>
      </c>
      <c r="F255" s="8">
        <v>1</v>
      </c>
      <c r="G255" s="8">
        <v>2</v>
      </c>
      <c r="H255" s="8">
        <v>35</v>
      </c>
      <c r="I255" s="8">
        <v>5</v>
      </c>
      <c r="J255" s="8">
        <v>3</v>
      </c>
    </row>
    <row r="256" spans="1:10" x14ac:dyDescent="0.35">
      <c r="A256" s="8">
        <v>255</v>
      </c>
      <c r="B256" s="8">
        <v>4715</v>
      </c>
      <c r="C256" s="8">
        <v>39</v>
      </c>
      <c r="D256" s="8">
        <v>1</v>
      </c>
      <c r="E256" s="8">
        <v>1</v>
      </c>
      <c r="F256" s="8">
        <v>0</v>
      </c>
      <c r="G256" s="8">
        <v>1</v>
      </c>
      <c r="H256" s="8">
        <v>18</v>
      </c>
      <c r="I256" s="8">
        <v>2</v>
      </c>
      <c r="J256" s="8">
        <v>2</v>
      </c>
    </row>
    <row r="257" spans="1:10" x14ac:dyDescent="0.35">
      <c r="A257" s="8">
        <v>256</v>
      </c>
      <c r="B257" s="8">
        <v>4719</v>
      </c>
      <c r="C257" s="8">
        <v>114</v>
      </c>
      <c r="D257" s="8">
        <v>2</v>
      </c>
      <c r="E257" s="8">
        <v>1</v>
      </c>
      <c r="F257" s="8">
        <v>1</v>
      </c>
      <c r="G257" s="8">
        <v>4</v>
      </c>
      <c r="H257" s="8">
        <v>35</v>
      </c>
      <c r="I257" s="8">
        <v>4</v>
      </c>
      <c r="J257" s="8">
        <v>5</v>
      </c>
    </row>
    <row r="258" spans="1:10" x14ac:dyDescent="0.35">
      <c r="A258" s="8">
        <v>257</v>
      </c>
      <c r="B258" s="8">
        <v>4714</v>
      </c>
      <c r="C258" s="8">
        <v>18</v>
      </c>
      <c r="D258" s="8">
        <v>0</v>
      </c>
      <c r="E258" s="8">
        <v>1</v>
      </c>
      <c r="F258" s="8">
        <v>0</v>
      </c>
      <c r="G258" s="8">
        <v>1</v>
      </c>
      <c r="H258" s="8">
        <v>18</v>
      </c>
      <c r="I258" s="8">
        <v>2</v>
      </c>
      <c r="J258" s="8">
        <v>1</v>
      </c>
    </row>
    <row r="259" spans="1:10" x14ac:dyDescent="0.35">
      <c r="A259" s="8">
        <v>258</v>
      </c>
      <c r="B259" s="8">
        <v>4714</v>
      </c>
      <c r="C259" s="8">
        <v>40</v>
      </c>
      <c r="D259" s="8">
        <v>1</v>
      </c>
      <c r="E259" s="8">
        <v>1</v>
      </c>
      <c r="F259" s="8">
        <v>0</v>
      </c>
      <c r="G259" s="8">
        <v>1</v>
      </c>
      <c r="H259" s="8">
        <v>18</v>
      </c>
      <c r="I259" s="8">
        <v>2</v>
      </c>
      <c r="J259" s="8">
        <v>2</v>
      </c>
    </row>
    <row r="260" spans="1:10" x14ac:dyDescent="0.35">
      <c r="A260" s="8">
        <v>259</v>
      </c>
      <c r="B260" s="8">
        <v>4720</v>
      </c>
      <c r="C260" s="8">
        <v>100</v>
      </c>
      <c r="D260" s="8">
        <v>2</v>
      </c>
      <c r="E260" s="8">
        <v>1</v>
      </c>
      <c r="F260" s="8">
        <v>1</v>
      </c>
      <c r="G260" s="8">
        <v>5</v>
      </c>
      <c r="H260" s="8">
        <v>40</v>
      </c>
      <c r="I260" s="8">
        <v>3</v>
      </c>
      <c r="J260" s="8">
        <v>4</v>
      </c>
    </row>
    <row r="261" spans="1:10" x14ac:dyDescent="0.35">
      <c r="A261" s="8">
        <v>260</v>
      </c>
      <c r="B261" s="8">
        <v>4713</v>
      </c>
      <c r="C261" s="8">
        <v>37</v>
      </c>
      <c r="D261" s="8">
        <v>1</v>
      </c>
      <c r="E261" s="8">
        <v>1</v>
      </c>
      <c r="F261" s="8">
        <v>0</v>
      </c>
      <c r="G261" s="8">
        <v>1</v>
      </c>
      <c r="H261" s="8">
        <v>24</v>
      </c>
      <c r="I261" s="8">
        <v>1</v>
      </c>
      <c r="J261" s="8">
        <v>2</v>
      </c>
    </row>
    <row r="262" spans="1:10" x14ac:dyDescent="0.35">
      <c r="A262" s="8">
        <v>261</v>
      </c>
      <c r="B262" s="8">
        <v>4711</v>
      </c>
      <c r="C262" s="8">
        <v>23</v>
      </c>
      <c r="D262" s="8">
        <v>0</v>
      </c>
      <c r="E262" s="8">
        <v>1</v>
      </c>
      <c r="F262" s="8">
        <v>0</v>
      </c>
      <c r="G262" s="8">
        <v>1</v>
      </c>
      <c r="H262" s="8">
        <v>20</v>
      </c>
      <c r="I262" s="8">
        <v>2</v>
      </c>
      <c r="J262" s="8">
        <v>1</v>
      </c>
    </row>
    <row r="263" spans="1:10" x14ac:dyDescent="0.35">
      <c r="A263" s="8">
        <v>262</v>
      </c>
      <c r="B263" s="8">
        <v>4713</v>
      </c>
      <c r="C263" s="8">
        <v>41</v>
      </c>
      <c r="D263" s="8">
        <v>1</v>
      </c>
      <c r="E263" s="8">
        <v>1</v>
      </c>
      <c r="F263" s="8">
        <v>0</v>
      </c>
      <c r="G263" s="8">
        <v>1</v>
      </c>
      <c r="H263" s="8">
        <v>24</v>
      </c>
      <c r="I263" s="8">
        <v>1</v>
      </c>
      <c r="J263" s="8">
        <v>2</v>
      </c>
    </row>
    <row r="264" spans="1:10" x14ac:dyDescent="0.35">
      <c r="A264" s="8">
        <v>263</v>
      </c>
      <c r="B264" s="8">
        <v>4711</v>
      </c>
      <c r="C264" s="8">
        <v>10</v>
      </c>
      <c r="D264" s="8">
        <v>0</v>
      </c>
      <c r="E264" s="8">
        <v>1</v>
      </c>
      <c r="F264" s="8">
        <v>0</v>
      </c>
      <c r="G264" s="8">
        <v>1</v>
      </c>
      <c r="H264" s="8">
        <v>20</v>
      </c>
      <c r="I264" s="8">
        <v>2</v>
      </c>
      <c r="J264" s="8">
        <v>1</v>
      </c>
    </row>
    <row r="265" spans="1:10" x14ac:dyDescent="0.35">
      <c r="A265" s="8">
        <v>264</v>
      </c>
      <c r="B265" s="8">
        <v>4714</v>
      </c>
      <c r="C265" s="8">
        <v>22</v>
      </c>
      <c r="D265" s="8">
        <v>0</v>
      </c>
      <c r="E265" s="8">
        <v>1</v>
      </c>
      <c r="F265" s="8">
        <v>0</v>
      </c>
      <c r="G265" s="8">
        <v>1</v>
      </c>
      <c r="H265" s="8">
        <v>18</v>
      </c>
      <c r="I265" s="8">
        <v>2</v>
      </c>
      <c r="J265" s="8">
        <v>1</v>
      </c>
    </row>
    <row r="266" spans="1:10" x14ac:dyDescent="0.35">
      <c r="A266" s="8">
        <v>265</v>
      </c>
      <c r="B266" s="8">
        <v>4713</v>
      </c>
      <c r="C266" s="8">
        <v>19</v>
      </c>
      <c r="D266" s="8">
        <v>0</v>
      </c>
      <c r="E266" s="8">
        <v>1</v>
      </c>
      <c r="F266" s="8">
        <v>0</v>
      </c>
      <c r="G266" s="8">
        <v>1</v>
      </c>
      <c r="H266" s="8">
        <v>24</v>
      </c>
      <c r="I266" s="8">
        <v>1</v>
      </c>
      <c r="J266" s="8">
        <v>1</v>
      </c>
    </row>
    <row r="267" spans="1:10" x14ac:dyDescent="0.35">
      <c r="A267" s="8">
        <v>266</v>
      </c>
      <c r="B267" s="8">
        <v>4713</v>
      </c>
      <c r="C267" s="8">
        <v>42</v>
      </c>
      <c r="D267" s="8">
        <v>1</v>
      </c>
      <c r="E267" s="8">
        <v>1</v>
      </c>
      <c r="F267" s="8">
        <v>0</v>
      </c>
      <c r="G267" s="8">
        <v>1</v>
      </c>
      <c r="H267" s="8">
        <v>24</v>
      </c>
      <c r="I267" s="8">
        <v>1</v>
      </c>
      <c r="J267" s="8">
        <v>2</v>
      </c>
    </row>
    <row r="268" spans="1:10" x14ac:dyDescent="0.35">
      <c r="A268" s="8">
        <v>267</v>
      </c>
      <c r="B268" s="8">
        <v>4719</v>
      </c>
      <c r="C268" s="8">
        <v>43</v>
      </c>
      <c r="D268" s="8">
        <v>1</v>
      </c>
      <c r="E268" s="8">
        <v>1</v>
      </c>
      <c r="F268" s="8">
        <v>1</v>
      </c>
      <c r="G268" s="8">
        <v>4</v>
      </c>
      <c r="H268" s="8">
        <v>35</v>
      </c>
      <c r="I268" s="8">
        <v>4</v>
      </c>
      <c r="J268" s="8">
        <v>2</v>
      </c>
    </row>
    <row r="269" spans="1:10" x14ac:dyDescent="0.35">
      <c r="A269" s="8">
        <v>268</v>
      </c>
      <c r="B269" s="8">
        <v>4716</v>
      </c>
      <c r="C269" s="8">
        <v>20</v>
      </c>
      <c r="D269" s="8">
        <v>0</v>
      </c>
      <c r="E269" s="8">
        <v>1</v>
      </c>
      <c r="F269" s="8">
        <v>0</v>
      </c>
      <c r="G269" s="8">
        <v>1</v>
      </c>
      <c r="H269" s="8">
        <v>22</v>
      </c>
      <c r="I269" s="8">
        <v>2</v>
      </c>
      <c r="J269" s="8">
        <v>1</v>
      </c>
    </row>
    <row r="270" spans="1:10" x14ac:dyDescent="0.35">
      <c r="A270" s="8">
        <v>269</v>
      </c>
      <c r="B270" s="8">
        <v>4720</v>
      </c>
      <c r="C270" s="8">
        <v>100</v>
      </c>
      <c r="D270" s="8">
        <v>2</v>
      </c>
      <c r="E270" s="8">
        <v>1</v>
      </c>
      <c r="F270" s="8">
        <v>1</v>
      </c>
      <c r="G270" s="8">
        <v>5</v>
      </c>
      <c r="H270" s="8">
        <v>40</v>
      </c>
      <c r="I270" s="8">
        <v>3</v>
      </c>
      <c r="J270" s="8">
        <v>4</v>
      </c>
    </row>
    <row r="271" spans="1:10" x14ac:dyDescent="0.35">
      <c r="A271" s="8">
        <v>270</v>
      </c>
      <c r="B271" s="8">
        <v>4720</v>
      </c>
      <c r="C271" s="8">
        <v>100</v>
      </c>
      <c r="D271" s="8">
        <v>2</v>
      </c>
      <c r="E271" s="8">
        <v>1</v>
      </c>
      <c r="F271" s="8">
        <v>1</v>
      </c>
      <c r="G271" s="8">
        <v>5</v>
      </c>
      <c r="H271" s="8">
        <v>40</v>
      </c>
      <c r="I271" s="8">
        <v>3</v>
      </c>
      <c r="J271" s="8">
        <v>4</v>
      </c>
    </row>
    <row r="272" spans="1:10" x14ac:dyDescent="0.35">
      <c r="A272" s="8">
        <v>271</v>
      </c>
      <c r="B272" s="8">
        <v>4713</v>
      </c>
      <c r="C272" s="8">
        <v>19</v>
      </c>
      <c r="D272" s="8">
        <v>0</v>
      </c>
      <c r="E272" s="8">
        <v>1</v>
      </c>
      <c r="F272" s="8">
        <v>0</v>
      </c>
      <c r="G272" s="8">
        <v>1</v>
      </c>
      <c r="H272" s="8">
        <v>24</v>
      </c>
      <c r="I272" s="8">
        <v>1</v>
      </c>
      <c r="J272" s="8">
        <v>1</v>
      </c>
    </row>
    <row r="273" spans="1:10" x14ac:dyDescent="0.35">
      <c r="A273" s="8">
        <v>272</v>
      </c>
      <c r="B273" s="8">
        <v>4716</v>
      </c>
      <c r="C273" s="8">
        <v>17</v>
      </c>
      <c r="D273" s="8">
        <v>0</v>
      </c>
      <c r="E273" s="8">
        <v>1</v>
      </c>
      <c r="F273" s="8">
        <v>0</v>
      </c>
      <c r="G273" s="8">
        <v>1</v>
      </c>
      <c r="H273" s="8">
        <v>22</v>
      </c>
      <c r="I273" s="8">
        <v>2</v>
      </c>
      <c r="J273" s="8">
        <v>1</v>
      </c>
    </row>
    <row r="274" spans="1:10" x14ac:dyDescent="0.35">
      <c r="A274" s="8">
        <v>273</v>
      </c>
      <c r="B274" s="8">
        <v>4722</v>
      </c>
      <c r="C274" s="8">
        <v>100</v>
      </c>
      <c r="D274" s="8">
        <v>2</v>
      </c>
      <c r="E274" s="8">
        <v>1</v>
      </c>
      <c r="F274" s="8">
        <v>1</v>
      </c>
      <c r="G274" s="8">
        <v>5</v>
      </c>
      <c r="H274" s="8">
        <v>40</v>
      </c>
      <c r="I274" s="8">
        <v>5</v>
      </c>
      <c r="J274" s="8">
        <v>4</v>
      </c>
    </row>
    <row r="275" spans="1:10" x14ac:dyDescent="0.35">
      <c r="A275" s="8">
        <v>274</v>
      </c>
      <c r="B275" s="8">
        <v>4712</v>
      </c>
      <c r="C275" s="8">
        <v>37</v>
      </c>
      <c r="D275" s="8">
        <v>1</v>
      </c>
      <c r="E275" s="8">
        <v>1</v>
      </c>
      <c r="F275" s="8">
        <v>0</v>
      </c>
      <c r="G275" s="8">
        <v>1.5</v>
      </c>
      <c r="H275" s="8">
        <v>24</v>
      </c>
      <c r="I275" s="8">
        <v>4</v>
      </c>
      <c r="J275" s="8">
        <v>2</v>
      </c>
    </row>
    <row r="276" spans="1:10" x14ac:dyDescent="0.35">
      <c r="A276" s="8">
        <v>275</v>
      </c>
      <c r="B276" s="8">
        <v>4718</v>
      </c>
      <c r="C276" s="8">
        <v>97</v>
      </c>
      <c r="D276" s="8">
        <v>2</v>
      </c>
      <c r="E276" s="8">
        <v>1</v>
      </c>
      <c r="F276" s="8">
        <v>1</v>
      </c>
      <c r="G276" s="8">
        <v>3</v>
      </c>
      <c r="H276" s="8">
        <v>35</v>
      </c>
      <c r="I276" s="8">
        <v>5</v>
      </c>
      <c r="J276" s="8">
        <v>4</v>
      </c>
    </row>
    <row r="277" spans="1:10" x14ac:dyDescent="0.35">
      <c r="A277" s="8">
        <v>276</v>
      </c>
      <c r="B277" s="8">
        <v>4718</v>
      </c>
      <c r="C277" s="8">
        <v>81</v>
      </c>
      <c r="D277" s="8">
        <v>2</v>
      </c>
      <c r="E277" s="8">
        <v>1</v>
      </c>
      <c r="F277" s="8">
        <v>1</v>
      </c>
      <c r="G277" s="8">
        <v>3</v>
      </c>
      <c r="H277" s="8">
        <v>35</v>
      </c>
      <c r="I277" s="8">
        <v>5</v>
      </c>
      <c r="J277" s="8">
        <v>4</v>
      </c>
    </row>
    <row r="278" spans="1:10" x14ac:dyDescent="0.35">
      <c r="A278" s="8">
        <v>277</v>
      </c>
      <c r="B278" s="8">
        <v>4712</v>
      </c>
      <c r="C278" s="8">
        <v>18</v>
      </c>
      <c r="D278" s="8">
        <v>0</v>
      </c>
      <c r="E278" s="8">
        <v>1</v>
      </c>
      <c r="F278" s="8">
        <v>0</v>
      </c>
      <c r="G278" s="8">
        <v>1.5</v>
      </c>
      <c r="H278" s="8">
        <v>24</v>
      </c>
      <c r="I278" s="8">
        <v>4</v>
      </c>
      <c r="J278" s="8">
        <v>1</v>
      </c>
    </row>
    <row r="279" spans="1:10" x14ac:dyDescent="0.35">
      <c r="A279" s="8">
        <v>278</v>
      </c>
      <c r="B279" s="8">
        <v>4721</v>
      </c>
      <c r="C279" s="8">
        <v>120</v>
      </c>
      <c r="D279" s="8">
        <v>2</v>
      </c>
      <c r="E279" s="8">
        <v>1</v>
      </c>
      <c r="F279" s="8">
        <v>1</v>
      </c>
      <c r="G279" s="8">
        <v>6</v>
      </c>
      <c r="H279" s="8">
        <v>40</v>
      </c>
      <c r="I279" s="8">
        <v>4</v>
      </c>
      <c r="J279" s="8">
        <v>5</v>
      </c>
    </row>
    <row r="280" spans="1:10" x14ac:dyDescent="0.35">
      <c r="A280" s="8">
        <v>279</v>
      </c>
      <c r="B280" s="8">
        <v>4717</v>
      </c>
      <c r="C280" s="8">
        <v>27</v>
      </c>
      <c r="D280" s="8">
        <v>1</v>
      </c>
      <c r="E280" s="8">
        <v>1</v>
      </c>
      <c r="F280" s="8">
        <v>1</v>
      </c>
      <c r="G280" s="8">
        <v>2</v>
      </c>
      <c r="H280" s="8">
        <v>35</v>
      </c>
      <c r="I280" s="8">
        <v>5</v>
      </c>
      <c r="J280" s="8">
        <v>2</v>
      </c>
    </row>
    <row r="281" spans="1:10" x14ac:dyDescent="0.35">
      <c r="A281" s="8">
        <v>280</v>
      </c>
      <c r="B281" s="8">
        <v>4720</v>
      </c>
      <c r="C281" s="8">
        <v>100</v>
      </c>
      <c r="D281" s="8">
        <v>2</v>
      </c>
      <c r="E281" s="8">
        <v>1</v>
      </c>
      <c r="F281" s="8">
        <v>1</v>
      </c>
      <c r="G281" s="8">
        <v>5</v>
      </c>
      <c r="H281" s="8">
        <v>40</v>
      </c>
      <c r="I281" s="8">
        <v>3</v>
      </c>
      <c r="J281" s="8">
        <v>4</v>
      </c>
    </row>
    <row r="282" spans="1:10" x14ac:dyDescent="0.35">
      <c r="A282" s="8">
        <v>281</v>
      </c>
      <c r="B282" s="8">
        <v>4711</v>
      </c>
      <c r="C282" s="8">
        <v>18</v>
      </c>
      <c r="D282" s="8">
        <v>0</v>
      </c>
      <c r="E282" s="8">
        <v>1</v>
      </c>
      <c r="F282" s="8">
        <v>0</v>
      </c>
      <c r="G282" s="8">
        <v>1</v>
      </c>
      <c r="H282" s="8">
        <v>20</v>
      </c>
      <c r="I282" s="8">
        <v>2</v>
      </c>
      <c r="J282" s="8">
        <v>1</v>
      </c>
    </row>
    <row r="283" spans="1:10" x14ac:dyDescent="0.35">
      <c r="A283" s="8">
        <v>282</v>
      </c>
      <c r="B283" s="8">
        <v>4714</v>
      </c>
      <c r="C283" s="8">
        <v>20</v>
      </c>
      <c r="D283" s="8">
        <v>0</v>
      </c>
      <c r="E283" s="8">
        <v>1</v>
      </c>
      <c r="F283" s="8">
        <v>0</v>
      </c>
      <c r="G283" s="8">
        <v>1</v>
      </c>
      <c r="H283" s="8">
        <v>18</v>
      </c>
      <c r="I283" s="8">
        <v>2</v>
      </c>
      <c r="J283" s="8">
        <v>1</v>
      </c>
    </row>
    <row r="284" spans="1:10" x14ac:dyDescent="0.35">
      <c r="A284" s="8">
        <v>283</v>
      </c>
      <c r="B284" s="8">
        <v>4713</v>
      </c>
      <c r="C284" s="8">
        <v>19</v>
      </c>
      <c r="D284" s="8">
        <v>0</v>
      </c>
      <c r="E284" s="8">
        <v>1</v>
      </c>
      <c r="F284" s="8">
        <v>0</v>
      </c>
      <c r="G284" s="8">
        <v>1</v>
      </c>
      <c r="H284" s="8">
        <v>24</v>
      </c>
      <c r="I284" s="8">
        <v>1</v>
      </c>
      <c r="J284" s="8">
        <v>1</v>
      </c>
    </row>
    <row r="285" spans="1:10" x14ac:dyDescent="0.35">
      <c r="A285" s="8">
        <v>284</v>
      </c>
      <c r="B285" s="8">
        <v>4718</v>
      </c>
      <c r="C285" s="8">
        <v>93</v>
      </c>
      <c r="D285" s="8">
        <v>2</v>
      </c>
      <c r="E285" s="8">
        <v>1</v>
      </c>
      <c r="F285" s="8">
        <v>1</v>
      </c>
      <c r="G285" s="8">
        <v>3</v>
      </c>
      <c r="H285" s="8">
        <v>35</v>
      </c>
      <c r="I285" s="8">
        <v>5</v>
      </c>
      <c r="J285" s="8">
        <v>4</v>
      </c>
    </row>
    <row r="286" spans="1:10" x14ac:dyDescent="0.35">
      <c r="A286" s="8">
        <v>285</v>
      </c>
      <c r="B286" s="8">
        <v>4711</v>
      </c>
      <c r="C286" s="8">
        <v>19</v>
      </c>
      <c r="D286" s="8">
        <v>0</v>
      </c>
      <c r="E286" s="8">
        <v>1</v>
      </c>
      <c r="F286" s="8">
        <v>0</v>
      </c>
      <c r="G286" s="8">
        <v>1</v>
      </c>
      <c r="H286" s="8">
        <v>20</v>
      </c>
      <c r="I286" s="8">
        <v>2</v>
      </c>
      <c r="J286" s="8">
        <v>1</v>
      </c>
    </row>
    <row r="287" spans="1:10" x14ac:dyDescent="0.35">
      <c r="A287" s="8">
        <v>286</v>
      </c>
      <c r="B287" s="8">
        <v>4716</v>
      </c>
      <c r="C287" s="8">
        <v>11</v>
      </c>
      <c r="D287" s="8">
        <v>0</v>
      </c>
      <c r="E287" s="8">
        <v>1</v>
      </c>
      <c r="F287" s="8">
        <v>0</v>
      </c>
      <c r="G287" s="8">
        <v>1</v>
      </c>
      <c r="H287" s="8">
        <v>22</v>
      </c>
      <c r="I287" s="8">
        <v>2</v>
      </c>
      <c r="J287" s="8">
        <v>1</v>
      </c>
    </row>
    <row r="288" spans="1:10" x14ac:dyDescent="0.35">
      <c r="A288" s="8">
        <v>287</v>
      </c>
      <c r="B288" s="8">
        <v>4722</v>
      </c>
      <c r="C288" s="8">
        <v>100</v>
      </c>
      <c r="D288" s="8">
        <v>2</v>
      </c>
      <c r="E288" s="8">
        <v>1</v>
      </c>
      <c r="F288" s="8">
        <v>1</v>
      </c>
      <c r="G288" s="8">
        <v>5</v>
      </c>
      <c r="H288" s="8">
        <v>40</v>
      </c>
      <c r="I288" s="8">
        <v>5</v>
      </c>
      <c r="J288" s="8">
        <v>4</v>
      </c>
    </row>
    <row r="289" spans="1:10" x14ac:dyDescent="0.35">
      <c r="A289" s="8">
        <v>288</v>
      </c>
      <c r="B289" s="8">
        <v>4712</v>
      </c>
      <c r="C289" s="8">
        <v>20</v>
      </c>
      <c r="D289" s="8">
        <v>0</v>
      </c>
      <c r="E289" s="8">
        <v>1</v>
      </c>
      <c r="F289" s="8">
        <v>0</v>
      </c>
      <c r="G289" s="8">
        <v>1.5</v>
      </c>
      <c r="H289" s="8">
        <v>24</v>
      </c>
      <c r="I289" s="8">
        <v>4</v>
      </c>
      <c r="J289" s="8">
        <v>1</v>
      </c>
    </row>
    <row r="290" spans="1:10" x14ac:dyDescent="0.35">
      <c r="A290" s="8">
        <v>289</v>
      </c>
      <c r="B290" s="8">
        <v>4712</v>
      </c>
      <c r="C290" s="8">
        <v>19</v>
      </c>
      <c r="D290" s="8">
        <v>0</v>
      </c>
      <c r="E290" s="8">
        <v>1</v>
      </c>
      <c r="F290" s="8">
        <v>0</v>
      </c>
      <c r="G290" s="8">
        <v>1.5</v>
      </c>
      <c r="H290" s="8">
        <v>24</v>
      </c>
      <c r="I290" s="8">
        <v>4</v>
      </c>
      <c r="J290" s="8">
        <v>1</v>
      </c>
    </row>
    <row r="291" spans="1:10" x14ac:dyDescent="0.35">
      <c r="A291" s="8">
        <v>290</v>
      </c>
      <c r="B291" s="8">
        <v>4717</v>
      </c>
      <c r="C291" s="8">
        <v>84</v>
      </c>
      <c r="D291" s="8">
        <v>2</v>
      </c>
      <c r="E291" s="8">
        <v>1</v>
      </c>
      <c r="F291" s="8">
        <v>1</v>
      </c>
      <c r="G291" s="8">
        <v>2</v>
      </c>
      <c r="H291" s="8">
        <v>35</v>
      </c>
      <c r="I291" s="8">
        <v>5</v>
      </c>
      <c r="J291" s="8">
        <v>4</v>
      </c>
    </row>
    <row r="292" spans="1:10" x14ac:dyDescent="0.35">
      <c r="A292" s="8">
        <v>291</v>
      </c>
      <c r="B292" s="8">
        <v>4719</v>
      </c>
      <c r="C292" s="8">
        <v>109</v>
      </c>
      <c r="D292" s="8">
        <v>2</v>
      </c>
      <c r="E292" s="8">
        <v>1</v>
      </c>
      <c r="F292" s="8">
        <v>1</v>
      </c>
      <c r="G292" s="8">
        <v>4</v>
      </c>
      <c r="H292" s="8">
        <v>35</v>
      </c>
      <c r="I292" s="8">
        <v>4</v>
      </c>
      <c r="J292" s="8">
        <v>5</v>
      </c>
    </row>
    <row r="293" spans="1:10" x14ac:dyDescent="0.35">
      <c r="A293" s="8">
        <v>292</v>
      </c>
      <c r="B293" s="8">
        <v>4721</v>
      </c>
      <c r="C293" s="8">
        <v>100</v>
      </c>
      <c r="D293" s="8">
        <v>2</v>
      </c>
      <c r="E293" s="8">
        <v>1</v>
      </c>
      <c r="F293" s="8">
        <v>1</v>
      </c>
      <c r="G293" s="8">
        <v>6</v>
      </c>
      <c r="H293" s="8">
        <v>40</v>
      </c>
      <c r="I293" s="8">
        <v>4</v>
      </c>
      <c r="J293" s="8">
        <v>4</v>
      </c>
    </row>
    <row r="294" spans="1:10" x14ac:dyDescent="0.35">
      <c r="A294" s="8">
        <v>293</v>
      </c>
      <c r="B294" s="8">
        <v>4714</v>
      </c>
      <c r="C294" s="8">
        <v>24</v>
      </c>
      <c r="D294" s="8">
        <v>0</v>
      </c>
      <c r="E294" s="8">
        <v>1</v>
      </c>
      <c r="F294" s="8">
        <v>0</v>
      </c>
      <c r="G294" s="8">
        <v>1</v>
      </c>
      <c r="H294" s="8">
        <v>18</v>
      </c>
      <c r="I294" s="8">
        <v>2</v>
      </c>
      <c r="J294" s="8">
        <v>1</v>
      </c>
    </row>
    <row r="295" spans="1:10" x14ac:dyDescent="0.35">
      <c r="A295" s="8">
        <v>294</v>
      </c>
      <c r="B295" s="8">
        <v>4713</v>
      </c>
      <c r="C295" s="8">
        <v>24</v>
      </c>
      <c r="D295" s="8">
        <v>0</v>
      </c>
      <c r="E295" s="8">
        <v>1</v>
      </c>
      <c r="F295" s="8">
        <v>0</v>
      </c>
      <c r="G295" s="8">
        <v>1</v>
      </c>
      <c r="H295" s="8">
        <v>24</v>
      </c>
      <c r="I295" s="8">
        <v>1</v>
      </c>
      <c r="J295" s="8">
        <v>1</v>
      </c>
    </row>
    <row r="296" spans="1:10" x14ac:dyDescent="0.35">
      <c r="A296" s="8">
        <v>295</v>
      </c>
      <c r="B296" s="8">
        <v>4711</v>
      </c>
      <c r="C296" s="8">
        <v>18</v>
      </c>
      <c r="D296" s="8">
        <v>0</v>
      </c>
      <c r="E296" s="8">
        <v>1</v>
      </c>
      <c r="F296" s="8">
        <v>0</v>
      </c>
      <c r="G296" s="8">
        <v>1</v>
      </c>
      <c r="H296" s="8">
        <v>20</v>
      </c>
      <c r="I296" s="8">
        <v>2</v>
      </c>
      <c r="J296" s="8">
        <v>1</v>
      </c>
    </row>
    <row r="297" spans="1:10" x14ac:dyDescent="0.35">
      <c r="A297" s="8">
        <v>296</v>
      </c>
      <c r="B297" s="8">
        <v>4716</v>
      </c>
      <c r="C297" s="8">
        <v>23</v>
      </c>
      <c r="D297" s="8">
        <v>0</v>
      </c>
      <c r="E297" s="8">
        <v>1</v>
      </c>
      <c r="F297" s="8">
        <v>0</v>
      </c>
      <c r="G297" s="8">
        <v>2</v>
      </c>
      <c r="H297" s="8">
        <v>22</v>
      </c>
      <c r="I297" s="8">
        <v>2</v>
      </c>
      <c r="J297" s="8">
        <v>1</v>
      </c>
    </row>
    <row r="298" spans="1:10" x14ac:dyDescent="0.35">
      <c r="A298" s="8">
        <v>297</v>
      </c>
      <c r="B298" s="8">
        <v>4717</v>
      </c>
      <c r="C298" s="8">
        <v>45</v>
      </c>
      <c r="D298" s="8">
        <v>1</v>
      </c>
      <c r="E298" s="8">
        <v>1</v>
      </c>
      <c r="F298" s="8">
        <v>1</v>
      </c>
      <c r="G298" s="8">
        <v>2</v>
      </c>
      <c r="H298" s="8">
        <v>35</v>
      </c>
      <c r="I298" s="8">
        <v>5</v>
      </c>
      <c r="J298" s="8">
        <v>2</v>
      </c>
    </row>
    <row r="299" spans="1:10" x14ac:dyDescent="0.35">
      <c r="A299" s="8">
        <v>298</v>
      </c>
      <c r="B299" s="8">
        <v>4719</v>
      </c>
      <c r="C299" s="8">
        <v>82</v>
      </c>
      <c r="D299" s="8">
        <v>2</v>
      </c>
      <c r="E299" s="8">
        <v>1</v>
      </c>
      <c r="F299" s="8">
        <v>1</v>
      </c>
      <c r="G299" s="8">
        <v>4</v>
      </c>
      <c r="H299" s="8">
        <v>35</v>
      </c>
      <c r="I299" s="8">
        <v>4</v>
      </c>
      <c r="J299" s="8">
        <v>4</v>
      </c>
    </row>
    <row r="300" spans="1:10" x14ac:dyDescent="0.35">
      <c r="A300" s="8">
        <v>299</v>
      </c>
      <c r="B300" s="8">
        <v>4722</v>
      </c>
      <c r="C300" s="8">
        <v>85</v>
      </c>
      <c r="D300" s="8">
        <v>2</v>
      </c>
      <c r="E300" s="8">
        <v>1</v>
      </c>
      <c r="F300" s="8">
        <v>1</v>
      </c>
      <c r="G300" s="8">
        <v>5</v>
      </c>
      <c r="H300" s="8">
        <v>40</v>
      </c>
      <c r="I300" s="8">
        <v>5</v>
      </c>
      <c r="J300" s="8">
        <v>4</v>
      </c>
    </row>
    <row r="301" spans="1:10" x14ac:dyDescent="0.35">
      <c r="A301" s="8">
        <v>300</v>
      </c>
      <c r="B301" s="8">
        <v>4715</v>
      </c>
      <c r="C301" s="8">
        <v>21</v>
      </c>
      <c r="D301" s="8">
        <v>0</v>
      </c>
      <c r="E301" s="8">
        <v>1</v>
      </c>
      <c r="F301" s="8">
        <v>0</v>
      </c>
      <c r="G301" s="8">
        <v>1</v>
      </c>
      <c r="H301" s="8">
        <v>18</v>
      </c>
      <c r="I301" s="8">
        <v>2</v>
      </c>
      <c r="J301" s="8">
        <v>1</v>
      </c>
    </row>
  </sheetData>
  <sortState ref="A2:J301">
    <sortCondition ref="A2:A301"/>
  </sortState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showGridLines="0" workbookViewId="0">
      <selection activeCell="C9" sqref="C9"/>
    </sheetView>
  </sheetViews>
  <sheetFormatPr baseColWidth="10" defaultRowHeight="14.5" x14ac:dyDescent="0.35"/>
  <cols>
    <col min="1" max="1" width="36.7265625" customWidth="1"/>
    <col min="2" max="2" width="29.7265625" customWidth="1"/>
    <col min="3" max="3" width="37.36328125" customWidth="1"/>
    <col min="5" max="5" width="11.6328125" bestFit="1" customWidth="1"/>
  </cols>
  <sheetData>
    <row r="1" spans="1:3" x14ac:dyDescent="0.35">
      <c r="A1" t="s">
        <v>136</v>
      </c>
    </row>
    <row r="2" spans="1:3" ht="15" thickBot="1" x14ac:dyDescent="0.4"/>
    <row r="3" spans="1:3" x14ac:dyDescent="0.35">
      <c r="A3" s="12"/>
      <c r="B3" s="12" t="s">
        <v>2</v>
      </c>
      <c r="C3" s="12" t="s">
        <v>2</v>
      </c>
    </row>
    <row r="4" spans="1:3" x14ac:dyDescent="0.35">
      <c r="A4" s="10" t="s">
        <v>130</v>
      </c>
      <c r="B4" s="10">
        <v>44.87</v>
      </c>
      <c r="C4" s="10">
        <v>47.13</v>
      </c>
    </row>
    <row r="5" spans="1:3" x14ac:dyDescent="0.35">
      <c r="A5" s="10" t="s">
        <v>95</v>
      </c>
      <c r="B5" s="10">
        <v>1138.7556187290973</v>
      </c>
      <c r="C5" s="10">
        <v>591.73175879396979</v>
      </c>
    </row>
    <row r="6" spans="1:3" x14ac:dyDescent="0.35">
      <c r="A6" s="10" t="s">
        <v>27</v>
      </c>
      <c r="B6" s="10">
        <v>300</v>
      </c>
      <c r="C6" s="10">
        <v>200</v>
      </c>
    </row>
    <row r="7" spans="1:3" x14ac:dyDescent="0.35">
      <c r="A7" s="10" t="s">
        <v>33</v>
      </c>
      <c r="B7" s="10">
        <v>299</v>
      </c>
      <c r="C7" s="10">
        <v>199</v>
      </c>
    </row>
    <row r="8" spans="1:3" x14ac:dyDescent="0.35">
      <c r="A8" s="76" t="s">
        <v>34</v>
      </c>
      <c r="B8" s="76">
        <v>1.9244456661410854</v>
      </c>
      <c r="C8" s="10"/>
    </row>
    <row r="9" spans="1:3" x14ac:dyDescent="0.35">
      <c r="A9" s="76" t="s">
        <v>137</v>
      </c>
      <c r="B9" s="76">
        <v>4.8242442525966696E-7</v>
      </c>
      <c r="C9" s="10" t="s">
        <v>139</v>
      </c>
    </row>
    <row r="10" spans="1:3" ht="15" thickBot="1" x14ac:dyDescent="0.4">
      <c r="A10" s="11" t="s">
        <v>138</v>
      </c>
      <c r="B10" s="11">
        <v>1.2409714806692183</v>
      </c>
      <c r="C10" s="11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B16" sqref="B16"/>
    </sheetView>
  </sheetViews>
  <sheetFormatPr baseColWidth="10" defaultRowHeight="14.5" x14ac:dyDescent="0.35"/>
  <cols>
    <col min="1" max="1" width="35.08984375" customWidth="1"/>
    <col min="2" max="2" width="26.36328125" customWidth="1"/>
    <col min="3" max="3" width="29.7265625" customWidth="1"/>
  </cols>
  <sheetData>
    <row r="1" spans="1:3" x14ac:dyDescent="0.35">
      <c r="A1" t="s">
        <v>129</v>
      </c>
    </row>
    <row r="2" spans="1:3" ht="15" thickBot="1" x14ac:dyDescent="0.4"/>
    <row r="3" spans="1:3" x14ac:dyDescent="0.35">
      <c r="A3" s="12"/>
      <c r="B3" s="12" t="s">
        <v>2</v>
      </c>
      <c r="C3" s="12" t="s">
        <v>2</v>
      </c>
    </row>
    <row r="4" spans="1:3" x14ac:dyDescent="0.35">
      <c r="A4" s="10" t="s">
        <v>130</v>
      </c>
      <c r="B4" s="10">
        <v>44.87</v>
      </c>
      <c r="C4" s="10">
        <v>47.13</v>
      </c>
    </row>
    <row r="5" spans="1:3" x14ac:dyDescent="0.35">
      <c r="A5" s="10" t="s">
        <v>95</v>
      </c>
      <c r="B5" s="10">
        <v>1138.7556187290973</v>
      </c>
      <c r="C5" s="10">
        <v>591.73175879396979</v>
      </c>
    </row>
    <row r="6" spans="1:3" x14ac:dyDescent="0.35">
      <c r="A6" s="10" t="s">
        <v>27</v>
      </c>
      <c r="B6" s="10">
        <v>300</v>
      </c>
      <c r="C6" s="10">
        <v>200</v>
      </c>
    </row>
    <row r="7" spans="1:3" x14ac:dyDescent="0.35">
      <c r="A7" s="10" t="s">
        <v>131</v>
      </c>
      <c r="B7" s="10">
        <v>0</v>
      </c>
      <c r="C7" s="10"/>
    </row>
    <row r="8" spans="1:3" x14ac:dyDescent="0.35">
      <c r="A8" s="10" t="s">
        <v>33</v>
      </c>
      <c r="B8" s="10">
        <v>495</v>
      </c>
      <c r="C8" s="10"/>
    </row>
    <row r="9" spans="1:3" x14ac:dyDescent="0.35">
      <c r="A9" s="76" t="s">
        <v>36</v>
      </c>
      <c r="B9" s="76">
        <v>-0.86958389350853171</v>
      </c>
      <c r="C9" s="10"/>
    </row>
    <row r="10" spans="1:3" x14ac:dyDescent="0.35">
      <c r="A10" s="10" t="s">
        <v>132</v>
      </c>
      <c r="B10" s="10">
        <v>0.19247465091856281</v>
      </c>
      <c r="C10" s="10"/>
    </row>
    <row r="11" spans="1:3" x14ac:dyDescent="0.35">
      <c r="A11" s="10" t="s">
        <v>133</v>
      </c>
      <c r="B11" s="10">
        <v>1.647937752729093</v>
      </c>
      <c r="C11" s="10"/>
    </row>
    <row r="12" spans="1:3" x14ac:dyDescent="0.35">
      <c r="A12" s="76" t="s">
        <v>134</v>
      </c>
      <c r="B12" s="76">
        <v>0.38494930183712561</v>
      </c>
      <c r="C12" s="10"/>
    </row>
    <row r="13" spans="1:3" ht="15" thickBot="1" x14ac:dyDescent="0.4">
      <c r="A13" s="11" t="s">
        <v>135</v>
      </c>
      <c r="B13" s="11">
        <v>1.9647679919982419</v>
      </c>
      <c r="C13" s="1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1"/>
  <sheetViews>
    <sheetView workbookViewId="0">
      <selection activeCell="B2" sqref="B2"/>
    </sheetView>
  </sheetViews>
  <sheetFormatPr baseColWidth="10" defaultRowHeight="14.5" x14ac:dyDescent="0.35"/>
  <cols>
    <col min="2" max="2" width="12.6328125" customWidth="1"/>
  </cols>
  <sheetData>
    <row r="1" spans="1:2" ht="43.5" x14ac:dyDescent="0.35">
      <c r="A1" s="9" t="s">
        <v>0</v>
      </c>
      <c r="B1" s="9" t="s">
        <v>2</v>
      </c>
    </row>
    <row r="2" spans="1:2" x14ac:dyDescent="0.35">
      <c r="A2" s="8">
        <v>1</v>
      </c>
      <c r="B2" s="8">
        <v>25</v>
      </c>
    </row>
    <row r="3" spans="1:2" x14ac:dyDescent="0.35">
      <c r="A3" s="8">
        <v>2</v>
      </c>
      <c r="B3" s="8">
        <v>26</v>
      </c>
    </row>
    <row r="4" spans="1:2" x14ac:dyDescent="0.35">
      <c r="A4" s="8">
        <v>3</v>
      </c>
      <c r="B4" s="8">
        <v>22</v>
      </c>
    </row>
    <row r="5" spans="1:2" x14ac:dyDescent="0.35">
      <c r="A5" s="8">
        <v>4</v>
      </c>
      <c r="B5" s="8">
        <v>28</v>
      </c>
    </row>
    <row r="6" spans="1:2" x14ac:dyDescent="0.35">
      <c r="A6" s="8">
        <v>5</v>
      </c>
      <c r="B6" s="8">
        <v>26</v>
      </c>
    </row>
    <row r="7" spans="1:2" x14ac:dyDescent="0.35">
      <c r="A7" s="8">
        <v>6</v>
      </c>
      <c r="B7" s="8">
        <v>25</v>
      </c>
    </row>
    <row r="8" spans="1:2" x14ac:dyDescent="0.35">
      <c r="A8" s="8">
        <v>7</v>
      </c>
      <c r="B8" s="8">
        <v>23</v>
      </c>
    </row>
    <row r="9" spans="1:2" x14ac:dyDescent="0.35">
      <c r="A9" s="8">
        <v>8</v>
      </c>
      <c r="B9" s="8">
        <v>30</v>
      </c>
    </row>
    <row r="10" spans="1:2" x14ac:dyDescent="0.35">
      <c r="A10" s="8">
        <v>9</v>
      </c>
      <c r="B10" s="8">
        <v>29</v>
      </c>
    </row>
    <row r="11" spans="1:2" x14ac:dyDescent="0.35">
      <c r="A11" s="8">
        <v>10</v>
      </c>
      <c r="B11" s="8">
        <v>28</v>
      </c>
    </row>
    <row r="12" spans="1:2" x14ac:dyDescent="0.35">
      <c r="A12" s="8">
        <v>11</v>
      </c>
      <c r="B12" s="8">
        <v>21</v>
      </c>
    </row>
    <row r="13" spans="1:2" x14ac:dyDescent="0.35">
      <c r="A13" s="8">
        <v>12</v>
      </c>
      <c r="B13" s="8">
        <v>29</v>
      </c>
    </row>
    <row r="14" spans="1:2" x14ac:dyDescent="0.35">
      <c r="A14" s="8">
        <v>13</v>
      </c>
      <c r="B14" s="8">
        <v>27</v>
      </c>
    </row>
    <row r="15" spans="1:2" x14ac:dyDescent="0.35">
      <c r="A15" s="8">
        <v>14</v>
      </c>
      <c r="B15" s="8">
        <v>25</v>
      </c>
    </row>
    <row r="16" spans="1:2" x14ac:dyDescent="0.35">
      <c r="A16" s="8">
        <v>15</v>
      </c>
      <c r="B16" s="8">
        <v>23</v>
      </c>
    </row>
    <row r="17" spans="1:2" x14ac:dyDescent="0.35">
      <c r="A17" s="8">
        <v>16</v>
      </c>
      <c r="B17" s="8">
        <v>25</v>
      </c>
    </row>
    <row r="18" spans="1:2" x14ac:dyDescent="0.35">
      <c r="A18" s="8">
        <v>17</v>
      </c>
      <c r="B18" s="8">
        <v>20</v>
      </c>
    </row>
    <row r="19" spans="1:2" x14ac:dyDescent="0.35">
      <c r="A19" s="8">
        <v>18</v>
      </c>
      <c r="B19" s="8">
        <v>24</v>
      </c>
    </row>
    <row r="20" spans="1:2" x14ac:dyDescent="0.35">
      <c r="A20" s="8">
        <v>19</v>
      </c>
      <c r="B20" s="8">
        <v>27</v>
      </c>
    </row>
    <row r="21" spans="1:2" x14ac:dyDescent="0.35">
      <c r="A21" s="8">
        <v>20</v>
      </c>
      <c r="B21" s="8">
        <v>27</v>
      </c>
    </row>
    <row r="22" spans="1:2" x14ac:dyDescent="0.35">
      <c r="A22" s="8">
        <v>21</v>
      </c>
      <c r="B22" s="8">
        <v>34</v>
      </c>
    </row>
    <row r="23" spans="1:2" x14ac:dyDescent="0.35">
      <c r="A23" s="8">
        <v>22</v>
      </c>
      <c r="B23" s="8">
        <v>24</v>
      </c>
    </row>
    <row r="24" spans="1:2" x14ac:dyDescent="0.35">
      <c r="A24" s="8">
        <v>23</v>
      </c>
      <c r="B24" s="8">
        <v>20</v>
      </c>
    </row>
    <row r="25" spans="1:2" x14ac:dyDescent="0.35">
      <c r="A25" s="8">
        <v>24</v>
      </c>
      <c r="B25" s="8">
        <v>25</v>
      </c>
    </row>
    <row r="26" spans="1:2" x14ac:dyDescent="0.35">
      <c r="A26" s="8">
        <v>25</v>
      </c>
      <c r="B26" s="8">
        <v>22</v>
      </c>
    </row>
    <row r="27" spans="1:2" x14ac:dyDescent="0.35">
      <c r="A27" s="8">
        <v>26</v>
      </c>
      <c r="B27" s="8">
        <v>24</v>
      </c>
    </row>
    <row r="28" spans="1:2" x14ac:dyDescent="0.35">
      <c r="A28" s="8">
        <v>27</v>
      </c>
      <c r="B28" s="8">
        <v>25</v>
      </c>
    </row>
    <row r="29" spans="1:2" x14ac:dyDescent="0.35">
      <c r="A29" s="8">
        <v>28</v>
      </c>
      <c r="B29" s="8">
        <v>26</v>
      </c>
    </row>
    <row r="30" spans="1:2" x14ac:dyDescent="0.35">
      <c r="A30" s="8">
        <v>29</v>
      </c>
      <c r="B30" s="8">
        <v>26</v>
      </c>
    </row>
    <row r="31" spans="1:2" x14ac:dyDescent="0.35">
      <c r="A31" s="8">
        <v>30</v>
      </c>
      <c r="B31" s="8">
        <v>26</v>
      </c>
    </row>
    <row r="32" spans="1:2" x14ac:dyDescent="0.35">
      <c r="A32" s="8">
        <v>31</v>
      </c>
      <c r="B32" s="8">
        <v>21</v>
      </c>
    </row>
    <row r="33" spans="1:2" x14ac:dyDescent="0.35">
      <c r="A33" s="8">
        <v>32</v>
      </c>
      <c r="B33" s="8">
        <v>27</v>
      </c>
    </row>
    <row r="34" spans="1:2" x14ac:dyDescent="0.35">
      <c r="A34" s="8">
        <v>33</v>
      </c>
      <c r="B34" s="8">
        <v>25</v>
      </c>
    </row>
    <row r="35" spans="1:2" x14ac:dyDescent="0.35">
      <c r="A35" s="8">
        <v>34</v>
      </c>
      <c r="B35" s="8">
        <v>23</v>
      </c>
    </row>
    <row r="36" spans="1:2" x14ac:dyDescent="0.35">
      <c r="A36" s="8">
        <v>35</v>
      </c>
      <c r="B36" s="8">
        <v>19</v>
      </c>
    </row>
    <row r="37" spans="1:2" x14ac:dyDescent="0.35">
      <c r="A37" s="8">
        <v>36</v>
      </c>
      <c r="B37" s="8">
        <v>26</v>
      </c>
    </row>
    <row r="38" spans="1:2" x14ac:dyDescent="0.35">
      <c r="A38" s="8">
        <v>37</v>
      </c>
      <c r="B38" s="8">
        <v>28</v>
      </c>
    </row>
    <row r="39" spans="1:2" x14ac:dyDescent="0.35">
      <c r="A39" s="8">
        <v>38</v>
      </c>
      <c r="B39" s="8">
        <v>28</v>
      </c>
    </row>
    <row r="40" spans="1:2" x14ac:dyDescent="0.35">
      <c r="A40" s="8">
        <v>39</v>
      </c>
      <c r="B40" s="8">
        <v>25</v>
      </c>
    </row>
    <row r="41" spans="1:2" x14ac:dyDescent="0.35">
      <c r="A41" s="8">
        <v>40</v>
      </c>
      <c r="B41" s="8">
        <v>23</v>
      </c>
    </row>
    <row r="42" spans="1:2" x14ac:dyDescent="0.35">
      <c r="A42" s="8">
        <v>41</v>
      </c>
      <c r="B42" s="8">
        <v>30</v>
      </c>
    </row>
    <row r="43" spans="1:2" x14ac:dyDescent="0.35">
      <c r="A43" s="8">
        <v>42</v>
      </c>
      <c r="B43" s="8">
        <v>27</v>
      </c>
    </row>
    <row r="44" spans="1:2" x14ac:dyDescent="0.35">
      <c r="A44" s="8">
        <v>43</v>
      </c>
      <c r="B44" s="8">
        <v>32</v>
      </c>
    </row>
    <row r="45" spans="1:2" x14ac:dyDescent="0.35">
      <c r="A45" s="8">
        <v>44</v>
      </c>
      <c r="B45" s="8">
        <v>31</v>
      </c>
    </row>
    <row r="46" spans="1:2" x14ac:dyDescent="0.35">
      <c r="A46" s="8">
        <v>45</v>
      </c>
      <c r="B46" s="8">
        <v>25</v>
      </c>
    </row>
    <row r="47" spans="1:2" x14ac:dyDescent="0.35">
      <c r="A47" s="8">
        <v>46</v>
      </c>
      <c r="B47" s="8">
        <v>21</v>
      </c>
    </row>
    <row r="48" spans="1:2" x14ac:dyDescent="0.35">
      <c r="A48" s="8">
        <v>47</v>
      </c>
      <c r="B48" s="8">
        <v>25</v>
      </c>
    </row>
    <row r="49" spans="1:2" x14ac:dyDescent="0.35">
      <c r="A49" s="8">
        <v>48</v>
      </c>
      <c r="B49" s="8">
        <v>22</v>
      </c>
    </row>
    <row r="50" spans="1:2" x14ac:dyDescent="0.35">
      <c r="A50" s="8">
        <v>49</v>
      </c>
      <c r="B50" s="8">
        <v>29</v>
      </c>
    </row>
    <row r="51" spans="1:2" x14ac:dyDescent="0.35">
      <c r="A51" s="8">
        <v>50</v>
      </c>
      <c r="B51" s="8">
        <v>22</v>
      </c>
    </row>
    <row r="52" spans="1:2" x14ac:dyDescent="0.35">
      <c r="A52" s="8">
        <v>51</v>
      </c>
      <c r="B52" s="8">
        <v>28</v>
      </c>
    </row>
    <row r="53" spans="1:2" x14ac:dyDescent="0.35">
      <c r="A53" s="8">
        <v>52</v>
      </c>
      <c r="B53" s="8">
        <v>29</v>
      </c>
    </row>
    <row r="54" spans="1:2" x14ac:dyDescent="0.35">
      <c r="A54" s="8">
        <v>53</v>
      </c>
      <c r="B54" s="8">
        <v>36</v>
      </c>
    </row>
    <row r="55" spans="1:2" x14ac:dyDescent="0.35">
      <c r="A55" s="8">
        <v>54</v>
      </c>
      <c r="B55" s="8">
        <v>39</v>
      </c>
    </row>
    <row r="56" spans="1:2" x14ac:dyDescent="0.35">
      <c r="A56" s="8">
        <v>55</v>
      </c>
      <c r="B56" s="8">
        <v>26</v>
      </c>
    </row>
    <row r="57" spans="1:2" x14ac:dyDescent="0.35">
      <c r="A57" s="8">
        <v>56</v>
      </c>
      <c r="B57" s="8">
        <v>24</v>
      </c>
    </row>
    <row r="58" spans="1:2" x14ac:dyDescent="0.35">
      <c r="A58" s="8">
        <v>57</v>
      </c>
      <c r="B58" s="8">
        <v>23</v>
      </c>
    </row>
    <row r="59" spans="1:2" x14ac:dyDescent="0.35">
      <c r="A59" s="8">
        <v>58</v>
      </c>
      <c r="B59" s="8">
        <v>23</v>
      </c>
    </row>
    <row r="60" spans="1:2" x14ac:dyDescent="0.35">
      <c r="A60" s="8">
        <v>59</v>
      </c>
      <c r="B60" s="8">
        <v>29</v>
      </c>
    </row>
    <row r="61" spans="1:2" x14ac:dyDescent="0.35">
      <c r="A61" s="8">
        <v>60</v>
      </c>
      <c r="B61" s="8">
        <v>28</v>
      </c>
    </row>
    <row r="62" spans="1:2" x14ac:dyDescent="0.35">
      <c r="A62" s="8">
        <v>61</v>
      </c>
      <c r="B62" s="8">
        <v>24</v>
      </c>
    </row>
    <row r="63" spans="1:2" x14ac:dyDescent="0.35">
      <c r="A63" s="8">
        <v>62</v>
      </c>
      <c r="B63" s="8">
        <v>20</v>
      </c>
    </row>
    <row r="64" spans="1:2" x14ac:dyDescent="0.35">
      <c r="A64" s="8">
        <v>63</v>
      </c>
      <c r="B64" s="8">
        <v>27</v>
      </c>
    </row>
    <row r="65" spans="1:2" x14ac:dyDescent="0.35">
      <c r="A65" s="8">
        <v>64</v>
      </c>
      <c r="B65" s="8">
        <v>19</v>
      </c>
    </row>
    <row r="66" spans="1:2" x14ac:dyDescent="0.35">
      <c r="A66" s="8">
        <v>65</v>
      </c>
      <c r="B66" s="8">
        <v>28</v>
      </c>
    </row>
    <row r="67" spans="1:2" x14ac:dyDescent="0.35">
      <c r="A67" s="8">
        <v>66</v>
      </c>
      <c r="B67" s="8">
        <v>31</v>
      </c>
    </row>
    <row r="68" spans="1:2" x14ac:dyDescent="0.35">
      <c r="A68" s="8">
        <v>67</v>
      </c>
      <c r="B68" s="8">
        <v>23</v>
      </c>
    </row>
    <row r="69" spans="1:2" x14ac:dyDescent="0.35">
      <c r="A69" s="8">
        <v>68</v>
      </c>
      <c r="B69" s="8">
        <v>23</v>
      </c>
    </row>
    <row r="70" spans="1:2" x14ac:dyDescent="0.35">
      <c r="A70" s="8">
        <v>69</v>
      </c>
      <c r="B70" s="8">
        <v>26</v>
      </c>
    </row>
    <row r="71" spans="1:2" x14ac:dyDescent="0.35">
      <c r="A71" s="8">
        <v>70</v>
      </c>
      <c r="B71" s="8">
        <v>27</v>
      </c>
    </row>
    <row r="72" spans="1:2" x14ac:dyDescent="0.35">
      <c r="A72" s="8">
        <v>71</v>
      </c>
      <c r="B72" s="8">
        <v>29</v>
      </c>
    </row>
    <row r="73" spans="1:2" x14ac:dyDescent="0.35">
      <c r="A73" s="8">
        <v>72</v>
      </c>
      <c r="B73" s="8">
        <v>27</v>
      </c>
    </row>
    <row r="74" spans="1:2" x14ac:dyDescent="0.35">
      <c r="A74" s="8">
        <v>73</v>
      </c>
      <c r="B74" s="8">
        <v>25</v>
      </c>
    </row>
    <row r="75" spans="1:2" x14ac:dyDescent="0.35">
      <c r="A75" s="8">
        <v>74</v>
      </c>
      <c r="B75" s="8">
        <v>22</v>
      </c>
    </row>
    <row r="76" spans="1:2" x14ac:dyDescent="0.35">
      <c r="A76" s="8">
        <v>75</v>
      </c>
      <c r="B76" s="8">
        <v>28</v>
      </c>
    </row>
    <row r="77" spans="1:2" x14ac:dyDescent="0.35">
      <c r="A77" s="8">
        <v>76</v>
      </c>
      <c r="B77" s="8">
        <v>25</v>
      </c>
    </row>
    <row r="78" spans="1:2" x14ac:dyDescent="0.35">
      <c r="A78" s="8">
        <v>77</v>
      </c>
      <c r="B78" s="8">
        <v>25</v>
      </c>
    </row>
    <row r="79" spans="1:2" x14ac:dyDescent="0.35">
      <c r="A79" s="8">
        <v>78</v>
      </c>
      <c r="B79" s="8">
        <v>32</v>
      </c>
    </row>
    <row r="80" spans="1:2" x14ac:dyDescent="0.35">
      <c r="A80" s="8">
        <v>79</v>
      </c>
      <c r="B80" s="8">
        <v>28</v>
      </c>
    </row>
    <row r="81" spans="1:2" x14ac:dyDescent="0.35">
      <c r="A81" s="8">
        <v>80</v>
      </c>
      <c r="B81" s="8">
        <v>20</v>
      </c>
    </row>
    <row r="82" spans="1:2" x14ac:dyDescent="0.35">
      <c r="A82" s="8">
        <v>81</v>
      </c>
      <c r="B82" s="8">
        <v>26</v>
      </c>
    </row>
    <row r="83" spans="1:2" x14ac:dyDescent="0.35">
      <c r="A83" s="8">
        <v>82</v>
      </c>
      <c r="B83" s="8">
        <v>24</v>
      </c>
    </row>
    <row r="84" spans="1:2" x14ac:dyDescent="0.35">
      <c r="A84" s="8">
        <v>83</v>
      </c>
      <c r="B84" s="8">
        <v>28</v>
      </c>
    </row>
    <row r="85" spans="1:2" x14ac:dyDescent="0.35">
      <c r="A85" s="8">
        <v>84</v>
      </c>
      <c r="B85" s="8">
        <v>26</v>
      </c>
    </row>
    <row r="86" spans="1:2" x14ac:dyDescent="0.35">
      <c r="A86" s="8">
        <v>85</v>
      </c>
      <c r="B86" s="8">
        <v>50</v>
      </c>
    </row>
    <row r="87" spans="1:2" x14ac:dyDescent="0.35">
      <c r="A87" s="8">
        <v>86</v>
      </c>
      <c r="B87" s="8">
        <v>52</v>
      </c>
    </row>
    <row r="88" spans="1:2" x14ac:dyDescent="0.35">
      <c r="A88" s="8">
        <v>87</v>
      </c>
      <c r="B88" s="8">
        <v>37</v>
      </c>
    </row>
    <row r="89" spans="1:2" x14ac:dyDescent="0.35">
      <c r="A89" s="8">
        <v>88</v>
      </c>
      <c r="B89" s="8">
        <v>63</v>
      </c>
    </row>
    <row r="90" spans="1:2" x14ac:dyDescent="0.35">
      <c r="A90" s="8">
        <v>89</v>
      </c>
      <c r="B90" s="8">
        <v>53</v>
      </c>
    </row>
    <row r="91" spans="1:2" x14ac:dyDescent="0.35">
      <c r="A91" s="8">
        <v>90</v>
      </c>
      <c r="B91" s="8">
        <v>49</v>
      </c>
    </row>
    <row r="92" spans="1:2" x14ac:dyDescent="0.35">
      <c r="A92" s="8">
        <v>91</v>
      </c>
      <c r="B92" s="8">
        <v>44</v>
      </c>
    </row>
    <row r="93" spans="1:2" x14ac:dyDescent="0.35">
      <c r="A93" s="8">
        <v>92</v>
      </c>
      <c r="B93" s="8">
        <v>69</v>
      </c>
    </row>
    <row r="94" spans="1:2" x14ac:dyDescent="0.35">
      <c r="A94" s="8">
        <v>93</v>
      </c>
      <c r="B94" s="8">
        <v>64</v>
      </c>
    </row>
    <row r="95" spans="1:2" x14ac:dyDescent="0.35">
      <c r="A95" s="8">
        <v>94</v>
      </c>
      <c r="B95" s="8">
        <v>60</v>
      </c>
    </row>
    <row r="96" spans="1:2" x14ac:dyDescent="0.35">
      <c r="A96" s="8">
        <v>95</v>
      </c>
      <c r="B96" s="8">
        <v>36</v>
      </c>
    </row>
    <row r="97" spans="1:2" x14ac:dyDescent="0.35">
      <c r="A97" s="8">
        <v>96</v>
      </c>
      <c r="B97" s="8">
        <v>66</v>
      </c>
    </row>
    <row r="98" spans="1:2" x14ac:dyDescent="0.35">
      <c r="A98" s="8">
        <v>97</v>
      </c>
      <c r="B98" s="8">
        <v>58</v>
      </c>
    </row>
    <row r="99" spans="1:2" x14ac:dyDescent="0.35">
      <c r="A99" s="8">
        <v>98</v>
      </c>
      <c r="B99" s="8">
        <v>51</v>
      </c>
    </row>
    <row r="100" spans="1:2" x14ac:dyDescent="0.35">
      <c r="A100" s="8">
        <v>99</v>
      </c>
      <c r="B100" s="8">
        <v>42</v>
      </c>
    </row>
    <row r="101" spans="1:2" x14ac:dyDescent="0.35">
      <c r="A101" s="8">
        <v>100</v>
      </c>
      <c r="B101" s="8">
        <v>50</v>
      </c>
    </row>
    <row r="102" spans="1:2" x14ac:dyDescent="0.35">
      <c r="A102" s="8">
        <v>101</v>
      </c>
      <c r="B102" s="8">
        <v>50</v>
      </c>
    </row>
    <row r="103" spans="1:2" x14ac:dyDescent="0.35">
      <c r="A103" s="8">
        <v>102</v>
      </c>
      <c r="B103" s="8">
        <v>45</v>
      </c>
    </row>
    <row r="104" spans="1:2" x14ac:dyDescent="0.35">
      <c r="A104" s="8">
        <v>103</v>
      </c>
      <c r="B104" s="8">
        <v>34</v>
      </c>
    </row>
    <row r="105" spans="1:2" x14ac:dyDescent="0.35">
      <c r="A105" s="8">
        <v>104</v>
      </c>
      <c r="B105" s="8">
        <v>35</v>
      </c>
    </row>
    <row r="106" spans="1:2" x14ac:dyDescent="0.35">
      <c r="A106" s="8">
        <v>105</v>
      </c>
      <c r="B106" s="8">
        <v>84</v>
      </c>
    </row>
    <row r="107" spans="1:2" x14ac:dyDescent="0.35">
      <c r="A107" s="8">
        <v>106</v>
      </c>
      <c r="B107" s="8">
        <v>48</v>
      </c>
    </row>
    <row r="108" spans="1:2" x14ac:dyDescent="0.35">
      <c r="A108" s="8">
        <v>107</v>
      </c>
      <c r="B108" s="8">
        <v>32</v>
      </c>
    </row>
    <row r="109" spans="1:2" x14ac:dyDescent="0.35">
      <c r="A109" s="8">
        <v>108</v>
      </c>
      <c r="B109" s="8">
        <v>52</v>
      </c>
    </row>
    <row r="110" spans="1:2" x14ac:dyDescent="0.35">
      <c r="A110" s="8">
        <v>109</v>
      </c>
      <c r="B110" s="8">
        <v>52</v>
      </c>
    </row>
    <row r="111" spans="1:2" x14ac:dyDescent="0.35">
      <c r="A111" s="8">
        <v>110</v>
      </c>
      <c r="B111" s="8">
        <v>45</v>
      </c>
    </row>
    <row r="112" spans="1:2" x14ac:dyDescent="0.35">
      <c r="A112" s="8">
        <v>111</v>
      </c>
      <c r="B112" s="8">
        <v>51</v>
      </c>
    </row>
    <row r="113" spans="1:2" x14ac:dyDescent="0.35">
      <c r="A113" s="8">
        <v>112</v>
      </c>
      <c r="B113" s="8">
        <v>53</v>
      </c>
    </row>
    <row r="114" spans="1:2" x14ac:dyDescent="0.35">
      <c r="A114" s="8">
        <v>113</v>
      </c>
      <c r="B114" s="8">
        <v>54</v>
      </c>
    </row>
    <row r="115" spans="1:2" x14ac:dyDescent="0.35">
      <c r="A115" s="8">
        <v>114</v>
      </c>
      <c r="B115" s="8">
        <v>54</v>
      </c>
    </row>
    <row r="116" spans="1:2" x14ac:dyDescent="0.35">
      <c r="A116" s="8">
        <v>115</v>
      </c>
      <c r="B116" s="8">
        <v>35</v>
      </c>
    </row>
    <row r="117" spans="1:2" x14ac:dyDescent="0.35">
      <c r="A117" s="8">
        <v>116</v>
      </c>
      <c r="B117" s="8">
        <v>56</v>
      </c>
    </row>
    <row r="118" spans="1:2" x14ac:dyDescent="0.35">
      <c r="A118" s="8">
        <v>117</v>
      </c>
      <c r="B118" s="8">
        <v>48</v>
      </c>
    </row>
    <row r="119" spans="1:2" x14ac:dyDescent="0.35">
      <c r="A119" s="8">
        <v>118</v>
      </c>
      <c r="B119" s="8">
        <v>44</v>
      </c>
    </row>
    <row r="120" spans="1:2" x14ac:dyDescent="0.35">
      <c r="A120" s="8">
        <v>119</v>
      </c>
      <c r="B120" s="8">
        <v>40</v>
      </c>
    </row>
    <row r="121" spans="1:2" x14ac:dyDescent="0.35">
      <c r="A121" s="8">
        <v>120</v>
      </c>
      <c r="B121" s="8">
        <v>54</v>
      </c>
    </row>
    <row r="122" spans="1:2" x14ac:dyDescent="0.35">
      <c r="A122" s="8">
        <v>121</v>
      </c>
      <c r="B122" s="8">
        <v>62</v>
      </c>
    </row>
    <row r="123" spans="1:2" x14ac:dyDescent="0.35">
      <c r="A123" s="8">
        <v>122</v>
      </c>
      <c r="B123" s="8">
        <v>63</v>
      </c>
    </row>
    <row r="124" spans="1:2" x14ac:dyDescent="0.35">
      <c r="A124" s="8">
        <v>123</v>
      </c>
      <c r="B124" s="8">
        <v>51</v>
      </c>
    </row>
    <row r="125" spans="1:2" x14ac:dyDescent="0.35">
      <c r="A125" s="8">
        <v>124</v>
      </c>
      <c r="B125" s="8">
        <v>42</v>
      </c>
    </row>
    <row r="126" spans="1:2" x14ac:dyDescent="0.35">
      <c r="A126" s="8">
        <v>125</v>
      </c>
      <c r="B126" s="8">
        <v>67</v>
      </c>
    </row>
    <row r="127" spans="1:2" x14ac:dyDescent="0.35">
      <c r="A127" s="8">
        <v>126</v>
      </c>
      <c r="B127" s="8">
        <v>59</v>
      </c>
    </row>
    <row r="128" spans="1:2" x14ac:dyDescent="0.35">
      <c r="A128" s="8">
        <v>127</v>
      </c>
      <c r="B128" s="8">
        <v>76</v>
      </c>
    </row>
    <row r="129" spans="1:2" x14ac:dyDescent="0.35">
      <c r="A129" s="8">
        <v>128</v>
      </c>
      <c r="B129" s="8">
        <v>72</v>
      </c>
    </row>
    <row r="130" spans="1:2" x14ac:dyDescent="0.35">
      <c r="A130" s="8">
        <v>129</v>
      </c>
      <c r="B130" s="8">
        <v>51</v>
      </c>
    </row>
    <row r="131" spans="1:2" x14ac:dyDescent="0.35">
      <c r="A131" s="8">
        <v>130</v>
      </c>
      <c r="B131" s="8">
        <v>34</v>
      </c>
    </row>
    <row r="132" spans="1:2" x14ac:dyDescent="0.35">
      <c r="A132" s="8">
        <v>131</v>
      </c>
      <c r="B132" s="8">
        <v>49</v>
      </c>
    </row>
    <row r="133" spans="1:2" x14ac:dyDescent="0.35">
      <c r="A133" s="8">
        <v>132</v>
      </c>
      <c r="B133" s="8">
        <v>39</v>
      </c>
    </row>
    <row r="134" spans="1:2" x14ac:dyDescent="0.35">
      <c r="A134" s="8">
        <v>133</v>
      </c>
      <c r="B134" s="8">
        <v>66</v>
      </c>
    </row>
    <row r="135" spans="1:2" x14ac:dyDescent="0.35">
      <c r="A135" s="8">
        <v>134</v>
      </c>
      <c r="B135" s="8">
        <v>38</v>
      </c>
    </row>
    <row r="136" spans="1:2" x14ac:dyDescent="0.35">
      <c r="A136" s="8">
        <v>135</v>
      </c>
      <c r="B136" s="8">
        <v>62</v>
      </c>
    </row>
    <row r="137" spans="1:2" x14ac:dyDescent="0.35">
      <c r="A137" s="8">
        <v>136</v>
      </c>
      <c r="B137" s="8">
        <v>65</v>
      </c>
    </row>
    <row r="138" spans="1:2" x14ac:dyDescent="0.35">
      <c r="A138" s="8">
        <v>137</v>
      </c>
      <c r="B138" s="8">
        <v>91</v>
      </c>
    </row>
    <row r="139" spans="1:2" x14ac:dyDescent="0.35">
      <c r="A139" s="8">
        <v>138</v>
      </c>
      <c r="B139" s="8">
        <v>101</v>
      </c>
    </row>
    <row r="140" spans="1:2" x14ac:dyDescent="0.35">
      <c r="A140" s="8">
        <v>139</v>
      </c>
      <c r="B140" s="8">
        <v>54</v>
      </c>
    </row>
    <row r="141" spans="1:2" x14ac:dyDescent="0.35">
      <c r="A141" s="8">
        <v>140</v>
      </c>
      <c r="B141" s="8">
        <v>46</v>
      </c>
    </row>
    <row r="142" spans="1:2" x14ac:dyDescent="0.35">
      <c r="A142" s="8">
        <v>141</v>
      </c>
      <c r="B142" s="8">
        <v>41</v>
      </c>
    </row>
    <row r="143" spans="1:2" x14ac:dyDescent="0.35">
      <c r="A143" s="8">
        <v>142</v>
      </c>
      <c r="B143" s="8">
        <v>42</v>
      </c>
    </row>
    <row r="144" spans="1:2" x14ac:dyDescent="0.35">
      <c r="A144" s="8">
        <v>143</v>
      </c>
      <c r="B144" s="8">
        <v>65</v>
      </c>
    </row>
    <row r="145" spans="1:2" x14ac:dyDescent="0.35">
      <c r="A145" s="8">
        <v>144</v>
      </c>
      <c r="B145" s="8">
        <v>20</v>
      </c>
    </row>
    <row r="146" spans="1:2" x14ac:dyDescent="0.35">
      <c r="A146" s="8">
        <v>145</v>
      </c>
      <c r="B146" s="8">
        <v>45</v>
      </c>
    </row>
    <row r="147" spans="1:2" x14ac:dyDescent="0.35">
      <c r="A147" s="8">
        <v>146</v>
      </c>
      <c r="B147" s="8">
        <v>30</v>
      </c>
    </row>
    <row r="148" spans="1:2" x14ac:dyDescent="0.35">
      <c r="A148" s="8">
        <v>147</v>
      </c>
      <c r="B148" s="8">
        <v>57</v>
      </c>
    </row>
    <row r="149" spans="1:2" x14ac:dyDescent="0.35">
      <c r="A149" s="8">
        <v>148</v>
      </c>
      <c r="B149" s="8">
        <v>26</v>
      </c>
    </row>
    <row r="150" spans="1:2" x14ac:dyDescent="0.35">
      <c r="A150" s="8">
        <v>149</v>
      </c>
      <c r="B150" s="8">
        <v>14</v>
      </c>
    </row>
    <row r="151" spans="1:2" x14ac:dyDescent="0.35">
      <c r="A151" s="8">
        <v>150</v>
      </c>
      <c r="B151" s="8">
        <v>71</v>
      </c>
    </row>
    <row r="152" spans="1:2" x14ac:dyDescent="0.35">
      <c r="A152" s="8">
        <v>151</v>
      </c>
      <c r="B152" s="8">
        <v>41</v>
      </c>
    </row>
    <row r="153" spans="1:2" x14ac:dyDescent="0.35">
      <c r="A153" s="8">
        <v>152</v>
      </c>
      <c r="B153" s="8">
        <v>41</v>
      </c>
    </row>
    <row r="154" spans="1:2" x14ac:dyDescent="0.35">
      <c r="A154" s="8">
        <v>153</v>
      </c>
      <c r="B154" s="8">
        <v>53</v>
      </c>
    </row>
    <row r="155" spans="1:2" x14ac:dyDescent="0.35">
      <c r="A155" s="8">
        <v>154</v>
      </c>
      <c r="B155" s="8">
        <v>57</v>
      </c>
    </row>
    <row r="156" spans="1:2" x14ac:dyDescent="0.35">
      <c r="A156" s="8">
        <v>155</v>
      </c>
      <c r="B156" s="8">
        <v>65</v>
      </c>
    </row>
    <row r="157" spans="1:2" x14ac:dyDescent="0.35">
      <c r="A157" s="8">
        <v>156</v>
      </c>
      <c r="B157" s="8">
        <v>59</v>
      </c>
    </row>
    <row r="158" spans="1:2" x14ac:dyDescent="0.35">
      <c r="A158" s="8">
        <v>157</v>
      </c>
      <c r="B158" s="8">
        <v>49</v>
      </c>
    </row>
    <row r="159" spans="1:2" x14ac:dyDescent="0.35">
      <c r="A159" s="8">
        <v>158</v>
      </c>
      <c r="B159" s="8">
        <v>38</v>
      </c>
    </row>
    <row r="160" spans="1:2" x14ac:dyDescent="0.35">
      <c r="A160" s="8">
        <v>159</v>
      </c>
      <c r="B160" s="8">
        <v>60</v>
      </c>
    </row>
    <row r="161" spans="1:2" x14ac:dyDescent="0.35">
      <c r="A161" s="8">
        <v>160</v>
      </c>
      <c r="B161" s="8">
        <v>78</v>
      </c>
    </row>
    <row r="162" spans="1:2" x14ac:dyDescent="0.35">
      <c r="A162" s="8">
        <v>161</v>
      </c>
      <c r="B162" s="8">
        <v>82</v>
      </c>
    </row>
    <row r="163" spans="1:2" x14ac:dyDescent="0.35">
      <c r="A163" s="8">
        <v>162</v>
      </c>
      <c r="B163" s="8">
        <v>56</v>
      </c>
    </row>
    <row r="164" spans="1:2" x14ac:dyDescent="0.35">
      <c r="A164" s="8">
        <v>163</v>
      </c>
      <c r="B164" s="8">
        <v>100</v>
      </c>
    </row>
    <row r="165" spans="1:2" x14ac:dyDescent="0.35">
      <c r="A165" s="8">
        <v>164</v>
      </c>
      <c r="B165" s="8">
        <v>83</v>
      </c>
    </row>
    <row r="166" spans="1:2" x14ac:dyDescent="0.35">
      <c r="A166" s="8">
        <v>165</v>
      </c>
      <c r="B166" s="8">
        <v>77</v>
      </c>
    </row>
    <row r="167" spans="1:2" x14ac:dyDescent="0.35">
      <c r="A167" s="8">
        <v>166</v>
      </c>
      <c r="B167" s="8">
        <v>90</v>
      </c>
    </row>
    <row r="168" spans="1:2" x14ac:dyDescent="0.35">
      <c r="A168" s="8">
        <v>167</v>
      </c>
      <c r="B168" s="8">
        <v>109</v>
      </c>
    </row>
    <row r="169" spans="1:2" x14ac:dyDescent="0.35">
      <c r="A169" s="8">
        <v>168</v>
      </c>
      <c r="B169" s="8">
        <v>101</v>
      </c>
    </row>
    <row r="170" spans="1:2" x14ac:dyDescent="0.35">
      <c r="A170" s="8">
        <v>169</v>
      </c>
      <c r="B170" s="8">
        <v>95</v>
      </c>
    </row>
    <row r="171" spans="1:2" x14ac:dyDescent="0.35">
      <c r="A171" s="8">
        <v>170</v>
      </c>
      <c r="B171" s="8">
        <v>80</v>
      </c>
    </row>
    <row r="172" spans="1:2" x14ac:dyDescent="0.35">
      <c r="A172" s="8">
        <v>171</v>
      </c>
      <c r="B172" s="8">
        <v>105</v>
      </c>
    </row>
    <row r="173" spans="1:2" x14ac:dyDescent="0.35">
      <c r="A173" s="8">
        <v>172</v>
      </c>
      <c r="B173" s="8">
        <v>92</v>
      </c>
    </row>
    <row r="174" spans="1:2" x14ac:dyDescent="0.35">
      <c r="A174" s="8">
        <v>173</v>
      </c>
      <c r="B174" s="8">
        <v>79</v>
      </c>
    </row>
    <row r="175" spans="1:2" x14ac:dyDescent="0.35">
      <c r="A175" s="8">
        <v>174</v>
      </c>
      <c r="B175" s="8">
        <v>90</v>
      </c>
    </row>
    <row r="176" spans="1:2" x14ac:dyDescent="0.35">
      <c r="A176" s="8">
        <v>175</v>
      </c>
      <c r="B176" s="8">
        <v>80</v>
      </c>
    </row>
    <row r="177" spans="1:2" x14ac:dyDescent="0.35">
      <c r="A177" s="8">
        <v>176</v>
      </c>
      <c r="B177" s="8">
        <v>90</v>
      </c>
    </row>
    <row r="178" spans="1:2" x14ac:dyDescent="0.35">
      <c r="A178" s="8">
        <v>177</v>
      </c>
      <c r="B178" s="8">
        <v>69</v>
      </c>
    </row>
    <row r="179" spans="1:2" x14ac:dyDescent="0.35">
      <c r="A179" s="8">
        <v>178</v>
      </c>
      <c r="B179" s="8">
        <v>52</v>
      </c>
    </row>
    <row r="180" spans="1:2" x14ac:dyDescent="0.35">
      <c r="A180" s="8">
        <v>179</v>
      </c>
      <c r="B180" s="8">
        <v>54</v>
      </c>
    </row>
    <row r="181" spans="1:2" x14ac:dyDescent="0.35">
      <c r="A181" s="8">
        <v>180</v>
      </c>
      <c r="B181" s="8">
        <v>135</v>
      </c>
    </row>
    <row r="182" spans="1:2" x14ac:dyDescent="0.35">
      <c r="A182" s="8">
        <v>181</v>
      </c>
      <c r="B182" s="8">
        <v>75</v>
      </c>
    </row>
    <row r="183" spans="1:2" x14ac:dyDescent="0.35">
      <c r="A183" s="8">
        <v>182</v>
      </c>
      <c r="B183" s="8">
        <v>80</v>
      </c>
    </row>
    <row r="184" spans="1:2" x14ac:dyDescent="0.35">
      <c r="A184" s="8">
        <v>183</v>
      </c>
      <c r="B184" s="8">
        <v>80</v>
      </c>
    </row>
    <row r="185" spans="1:2" x14ac:dyDescent="0.35">
      <c r="A185" s="8">
        <v>184</v>
      </c>
      <c r="B185" s="8">
        <v>80</v>
      </c>
    </row>
    <row r="186" spans="1:2" x14ac:dyDescent="0.35">
      <c r="A186" s="8">
        <v>185</v>
      </c>
      <c r="B186" s="8">
        <v>70</v>
      </c>
    </row>
    <row r="187" spans="1:2" x14ac:dyDescent="0.35">
      <c r="A187" s="8">
        <v>186</v>
      </c>
      <c r="B187" s="8">
        <v>80</v>
      </c>
    </row>
    <row r="188" spans="1:2" x14ac:dyDescent="0.35">
      <c r="A188" s="8">
        <v>187</v>
      </c>
      <c r="B188" s="8">
        <v>82</v>
      </c>
    </row>
    <row r="189" spans="1:2" x14ac:dyDescent="0.35">
      <c r="A189" s="8">
        <v>188</v>
      </c>
      <c r="B189" s="8">
        <v>84</v>
      </c>
    </row>
    <row r="190" spans="1:2" x14ac:dyDescent="0.35">
      <c r="A190" s="8">
        <v>189</v>
      </c>
      <c r="B190" s="8">
        <v>85</v>
      </c>
    </row>
    <row r="191" spans="1:2" x14ac:dyDescent="0.35">
      <c r="A191" s="8">
        <v>190</v>
      </c>
      <c r="B191" s="8">
        <v>70</v>
      </c>
    </row>
    <row r="192" spans="1:2" x14ac:dyDescent="0.35">
      <c r="A192" s="8">
        <v>191</v>
      </c>
      <c r="B192" s="8">
        <v>89</v>
      </c>
    </row>
    <row r="193" spans="1:2" x14ac:dyDescent="0.35">
      <c r="A193" s="8">
        <v>192</v>
      </c>
      <c r="B193" s="8">
        <v>75</v>
      </c>
    </row>
    <row r="194" spans="1:2" x14ac:dyDescent="0.35">
      <c r="A194" s="8">
        <v>193</v>
      </c>
      <c r="B194" s="8">
        <v>69</v>
      </c>
    </row>
    <row r="195" spans="1:2" x14ac:dyDescent="0.35">
      <c r="A195" s="8">
        <v>194</v>
      </c>
      <c r="B195" s="8">
        <v>70</v>
      </c>
    </row>
    <row r="196" spans="1:2" x14ac:dyDescent="0.35">
      <c r="A196" s="8">
        <v>195</v>
      </c>
      <c r="B196" s="8">
        <v>80</v>
      </c>
    </row>
    <row r="197" spans="1:2" x14ac:dyDescent="0.35">
      <c r="A197" s="8">
        <v>196</v>
      </c>
      <c r="B197" s="8">
        <v>98</v>
      </c>
    </row>
    <row r="198" spans="1:2" x14ac:dyDescent="0.35">
      <c r="A198" s="8">
        <v>197</v>
      </c>
      <c r="B198" s="8">
        <v>99</v>
      </c>
    </row>
    <row r="199" spans="1:2" x14ac:dyDescent="0.35">
      <c r="A199" s="8">
        <v>198</v>
      </c>
      <c r="B199" s="8">
        <v>79</v>
      </c>
    </row>
    <row r="200" spans="1:2" x14ac:dyDescent="0.35">
      <c r="A200" s="8">
        <v>199</v>
      </c>
      <c r="B200" s="8">
        <v>65</v>
      </c>
    </row>
    <row r="201" spans="1:2" x14ac:dyDescent="0.35">
      <c r="A201" s="8">
        <v>200</v>
      </c>
      <c r="B201" s="8">
        <v>78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E15" sqref="E15"/>
    </sheetView>
  </sheetViews>
  <sheetFormatPr baseColWidth="10" defaultRowHeight="14.5" x14ac:dyDescent="0.35"/>
  <cols>
    <col min="1" max="1" width="18.6328125" customWidth="1"/>
  </cols>
  <sheetData>
    <row r="1" spans="1:11" ht="15" thickBot="1" x14ac:dyDescent="0.4"/>
    <row r="2" spans="1:11" ht="43.5" x14ac:dyDescent="0.35">
      <c r="A2" s="2" t="s">
        <v>4</v>
      </c>
      <c r="B2" s="3"/>
      <c r="D2" s="2" t="s">
        <v>3</v>
      </c>
      <c r="E2" s="3"/>
      <c r="G2" s="2" t="s">
        <v>5</v>
      </c>
      <c r="H2" s="3"/>
      <c r="J2" s="2" t="s">
        <v>17</v>
      </c>
      <c r="K2" s="3"/>
    </row>
    <row r="3" spans="1:11" x14ac:dyDescent="0.35">
      <c r="A3" s="4">
        <v>0</v>
      </c>
      <c r="B3" s="5" t="s">
        <v>6</v>
      </c>
      <c r="D3" s="4">
        <v>1</v>
      </c>
      <c r="E3" s="5" t="s">
        <v>9</v>
      </c>
      <c r="G3" s="4">
        <v>1</v>
      </c>
      <c r="H3" s="5" t="s">
        <v>11</v>
      </c>
      <c r="J3" s="4">
        <v>1</v>
      </c>
      <c r="K3" s="5" t="s">
        <v>18</v>
      </c>
    </row>
    <row r="4" spans="1:11" ht="15" thickBot="1" x14ac:dyDescent="0.4">
      <c r="A4" s="4">
        <v>1</v>
      </c>
      <c r="B4" s="5" t="s">
        <v>7</v>
      </c>
      <c r="D4" s="6">
        <v>0</v>
      </c>
      <c r="E4" s="7" t="s">
        <v>10</v>
      </c>
      <c r="G4" s="4">
        <v>2</v>
      </c>
      <c r="H4" s="5" t="s">
        <v>13</v>
      </c>
      <c r="J4" s="6">
        <v>0</v>
      </c>
      <c r="K4" s="7" t="s">
        <v>19</v>
      </c>
    </row>
    <row r="5" spans="1:11" ht="15" thickBot="1" x14ac:dyDescent="0.4">
      <c r="A5" s="6">
        <v>2</v>
      </c>
      <c r="B5" s="7" t="s">
        <v>8</v>
      </c>
      <c r="G5" s="4">
        <v>3</v>
      </c>
      <c r="H5" s="5" t="s">
        <v>7</v>
      </c>
    </row>
    <row r="6" spans="1:11" x14ac:dyDescent="0.35">
      <c r="G6" s="4">
        <v>4</v>
      </c>
      <c r="H6" s="5" t="s">
        <v>14</v>
      </c>
    </row>
    <row r="7" spans="1:11" ht="15" thickBot="1" x14ac:dyDescent="0.4">
      <c r="G7" s="6">
        <v>5</v>
      </c>
      <c r="H7" s="7" t="s">
        <v>12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topLeftCell="L1" zoomScaleNormal="100" workbookViewId="0">
      <selection activeCell="P10" sqref="P10"/>
    </sheetView>
  </sheetViews>
  <sheetFormatPr baseColWidth="10" defaultRowHeight="14.5" x14ac:dyDescent="0.35"/>
  <cols>
    <col min="1" max="1" width="20.08984375" customWidth="1"/>
    <col min="2" max="2" width="21.08984375" customWidth="1"/>
    <col min="4" max="4" width="13.08984375" customWidth="1"/>
    <col min="5" max="5" width="10.453125" customWidth="1"/>
    <col min="6" max="6" width="3.7265625" customWidth="1"/>
    <col min="7" max="7" width="7.7265625" customWidth="1"/>
    <col min="8" max="8" width="9.36328125" customWidth="1"/>
    <col min="9" max="9" width="20.54296875" customWidth="1"/>
    <col min="10" max="10" width="18.26953125" customWidth="1"/>
    <col min="11" max="11" width="20.453125" customWidth="1"/>
    <col min="12" max="12" width="3.7265625" customWidth="1"/>
    <col min="13" max="13" width="5.36328125" customWidth="1"/>
    <col min="14" max="14" width="13.90625" customWidth="1"/>
    <col min="15" max="15" width="10.08984375" customWidth="1"/>
    <col min="16" max="16" width="11.6328125" customWidth="1"/>
    <col min="17" max="17" width="6.81640625" customWidth="1"/>
    <col min="18" max="18" width="9.81640625" customWidth="1"/>
    <col min="19" max="78" width="3.26953125" customWidth="1"/>
    <col min="79" max="87" width="4.26953125" customWidth="1"/>
    <col min="88" max="88" width="10.26953125" customWidth="1"/>
    <col min="89" max="89" width="8.7265625" customWidth="1"/>
    <col min="90" max="90" width="14.36328125" bestFit="1" customWidth="1"/>
    <col min="91" max="91" width="15.6328125" bestFit="1" customWidth="1"/>
  </cols>
  <sheetData>
    <row r="1" spans="1:18" ht="15.5" x14ac:dyDescent="0.35">
      <c r="A1" s="25" t="s">
        <v>54</v>
      </c>
      <c r="D1" s="25" t="s">
        <v>62</v>
      </c>
      <c r="J1" s="25" t="s">
        <v>64</v>
      </c>
    </row>
    <row r="2" spans="1:18" ht="15.5" x14ac:dyDescent="0.35">
      <c r="A2" s="25" t="s">
        <v>55</v>
      </c>
      <c r="D2" s="25" t="s">
        <v>63</v>
      </c>
      <c r="G2" s="24"/>
      <c r="J2" s="25" t="s">
        <v>63</v>
      </c>
    </row>
    <row r="3" spans="1:18" s="1" customFormat="1" ht="15.5" x14ac:dyDescent="0.35">
      <c r="A3" s="25" t="s">
        <v>56</v>
      </c>
      <c r="G3" s="24"/>
    </row>
    <row r="4" spans="1:18" x14ac:dyDescent="0.35">
      <c r="J4" s="27" t="s">
        <v>65</v>
      </c>
      <c r="L4">
        <f>MAX('Rohdaten Q+W'!C:C)-MIN('Rohdaten Q+W'!C:C)</f>
        <v>125</v>
      </c>
    </row>
    <row r="5" spans="1:18" ht="25.5" customHeight="1" x14ac:dyDescent="0.35">
      <c r="A5" s="15" t="s">
        <v>42</v>
      </c>
      <c r="B5" t="s">
        <v>53</v>
      </c>
      <c r="D5" s="77" t="s">
        <v>61</v>
      </c>
      <c r="E5" s="77" t="s">
        <v>147</v>
      </c>
    </row>
    <row r="6" spans="1:18" ht="30.75" customHeight="1" thickBot="1" x14ac:dyDescent="0.4">
      <c r="A6" s="16">
        <v>4711</v>
      </c>
      <c r="B6" s="17">
        <v>25</v>
      </c>
      <c r="D6" s="77" t="s">
        <v>146</v>
      </c>
      <c r="E6" s="1">
        <v>0</v>
      </c>
      <c r="F6" s="1">
        <v>1</v>
      </c>
      <c r="G6" s="79" t="s">
        <v>148</v>
      </c>
      <c r="J6" s="27" t="s">
        <v>66</v>
      </c>
      <c r="O6" s="15" t="s">
        <v>61</v>
      </c>
      <c r="P6" s="77" t="s">
        <v>147</v>
      </c>
    </row>
    <row r="7" spans="1:18" ht="29" x14ac:dyDescent="0.35">
      <c r="A7" s="20">
        <v>0</v>
      </c>
      <c r="B7" s="17">
        <v>25</v>
      </c>
      <c r="D7" s="16">
        <v>0</v>
      </c>
      <c r="E7" s="17">
        <v>9</v>
      </c>
      <c r="F7" s="17">
        <v>134</v>
      </c>
      <c r="G7" s="17">
        <v>143</v>
      </c>
      <c r="J7" s="12" t="s">
        <v>57</v>
      </c>
      <c r="K7" s="12" t="s">
        <v>58</v>
      </c>
      <c r="L7" s="12" t="s">
        <v>58</v>
      </c>
      <c r="M7" s="12" t="s">
        <v>60</v>
      </c>
      <c r="O7" s="77" t="s">
        <v>146</v>
      </c>
      <c r="P7" s="8">
        <v>0</v>
      </c>
      <c r="Q7" s="8">
        <v>1</v>
      </c>
      <c r="R7" s="80" t="s">
        <v>31</v>
      </c>
    </row>
    <row r="8" spans="1:18" x14ac:dyDescent="0.35">
      <c r="A8" s="21">
        <v>1</v>
      </c>
      <c r="B8" s="17">
        <v>25</v>
      </c>
      <c r="D8" s="20">
        <v>10</v>
      </c>
      <c r="E8" s="17"/>
      <c r="F8" s="17">
        <v>16</v>
      </c>
      <c r="G8" s="17">
        <v>16</v>
      </c>
      <c r="J8">
        <v>1</v>
      </c>
      <c r="K8">
        <v>25</v>
      </c>
      <c r="L8" s="26">
        <v>25</v>
      </c>
      <c r="M8" s="10">
        <v>148</v>
      </c>
      <c r="O8" s="16">
        <v>0</v>
      </c>
      <c r="P8" s="81">
        <v>9</v>
      </c>
      <c r="Q8" s="81">
        <v>134</v>
      </c>
      <c r="R8" s="81">
        <v>143</v>
      </c>
    </row>
    <row r="9" spans="1:18" x14ac:dyDescent="0.35">
      <c r="A9" s="22">
        <v>20</v>
      </c>
      <c r="B9" s="17">
        <v>25</v>
      </c>
      <c r="D9" s="20">
        <v>11</v>
      </c>
      <c r="E9" s="17">
        <v>1</v>
      </c>
      <c r="F9" s="17">
        <v>2</v>
      </c>
      <c r="G9" s="17">
        <v>3</v>
      </c>
      <c r="J9">
        <v>2</v>
      </c>
      <c r="K9">
        <v>50</v>
      </c>
      <c r="L9" s="26">
        <v>50</v>
      </c>
      <c r="M9" s="10">
        <v>60</v>
      </c>
      <c r="O9" s="20">
        <v>1</v>
      </c>
      <c r="P9" s="81">
        <v>9</v>
      </c>
      <c r="Q9" s="81">
        <v>130</v>
      </c>
      <c r="R9" s="81">
        <v>139</v>
      </c>
    </row>
    <row r="10" spans="1:18" x14ac:dyDescent="0.35">
      <c r="A10" s="23">
        <v>2</v>
      </c>
      <c r="B10" s="17">
        <v>25</v>
      </c>
      <c r="D10" s="20">
        <v>12</v>
      </c>
      <c r="E10" s="17"/>
      <c r="F10" s="17">
        <v>1</v>
      </c>
      <c r="G10" s="17">
        <v>1</v>
      </c>
      <c r="J10">
        <v>3</v>
      </c>
      <c r="K10">
        <v>75</v>
      </c>
      <c r="L10" s="26">
        <v>75</v>
      </c>
      <c r="M10" s="10">
        <v>13</v>
      </c>
      <c r="O10" s="20">
        <v>2</v>
      </c>
      <c r="P10" s="81"/>
      <c r="Q10" s="81">
        <v>4</v>
      </c>
      <c r="R10" s="81">
        <v>4</v>
      </c>
    </row>
    <row r="11" spans="1:18" x14ac:dyDescent="0.35">
      <c r="A11" s="16">
        <v>4712</v>
      </c>
      <c r="B11" s="17">
        <v>35</v>
      </c>
      <c r="D11" s="20">
        <v>13</v>
      </c>
      <c r="E11" s="17"/>
      <c r="F11" s="17">
        <v>2</v>
      </c>
      <c r="G11" s="17">
        <v>2</v>
      </c>
      <c r="J11">
        <v>4</v>
      </c>
      <c r="K11">
        <v>100</v>
      </c>
      <c r="L11" s="26">
        <v>100</v>
      </c>
      <c r="M11" s="10">
        <v>70</v>
      </c>
      <c r="O11" s="16">
        <v>1</v>
      </c>
      <c r="P11" s="81"/>
      <c r="Q11" s="81">
        <v>64</v>
      </c>
      <c r="R11" s="81">
        <v>64</v>
      </c>
    </row>
    <row r="12" spans="1:18" x14ac:dyDescent="0.35">
      <c r="A12" s="20">
        <v>0</v>
      </c>
      <c r="B12" s="17">
        <v>35</v>
      </c>
      <c r="D12" s="20">
        <v>14</v>
      </c>
      <c r="E12" s="17"/>
      <c r="F12" s="17">
        <v>1</v>
      </c>
      <c r="G12" s="17">
        <v>1</v>
      </c>
      <c r="J12">
        <v>5</v>
      </c>
      <c r="K12">
        <v>125</v>
      </c>
      <c r="L12" s="26">
        <v>125</v>
      </c>
      <c r="M12" s="10">
        <v>8</v>
      </c>
      <c r="O12" s="20">
        <v>1</v>
      </c>
      <c r="P12" s="81"/>
      <c r="Q12" s="81">
        <v>8</v>
      </c>
      <c r="R12" s="81">
        <v>8</v>
      </c>
    </row>
    <row r="13" spans="1:18" ht="15" thickBot="1" x14ac:dyDescent="0.4">
      <c r="A13" s="21">
        <v>1.5</v>
      </c>
      <c r="B13" s="17">
        <v>35</v>
      </c>
      <c r="D13" s="20">
        <v>15</v>
      </c>
      <c r="E13" s="17"/>
      <c r="F13" s="17">
        <v>7</v>
      </c>
      <c r="G13" s="17">
        <v>7</v>
      </c>
      <c r="L13" s="11" t="s">
        <v>59</v>
      </c>
      <c r="M13" s="11">
        <v>1</v>
      </c>
      <c r="O13" s="20">
        <v>2</v>
      </c>
      <c r="P13" s="81"/>
      <c r="Q13" s="81">
        <v>54</v>
      </c>
      <c r="R13" s="81">
        <v>54</v>
      </c>
    </row>
    <row r="14" spans="1:18" x14ac:dyDescent="0.35">
      <c r="A14" s="22">
        <v>24</v>
      </c>
      <c r="B14" s="17">
        <v>35</v>
      </c>
      <c r="D14" s="20">
        <v>16</v>
      </c>
      <c r="E14" s="17"/>
      <c r="F14" s="17">
        <v>7</v>
      </c>
      <c r="G14" s="17">
        <v>7</v>
      </c>
      <c r="O14" s="20">
        <v>3</v>
      </c>
      <c r="P14" s="81"/>
      <c r="Q14" s="81">
        <v>2</v>
      </c>
      <c r="R14" s="81">
        <v>2</v>
      </c>
    </row>
    <row r="15" spans="1:18" x14ac:dyDescent="0.35">
      <c r="A15" s="23">
        <v>4</v>
      </c>
      <c r="B15" s="17">
        <v>35</v>
      </c>
      <c r="D15" s="20">
        <v>17</v>
      </c>
      <c r="E15" s="17"/>
      <c r="F15" s="17">
        <v>10</v>
      </c>
      <c r="G15" s="17">
        <v>10</v>
      </c>
      <c r="O15" s="16">
        <v>2</v>
      </c>
      <c r="P15" s="81"/>
      <c r="Q15" s="81">
        <v>93</v>
      </c>
      <c r="R15" s="81">
        <v>93</v>
      </c>
    </row>
    <row r="16" spans="1:18" x14ac:dyDescent="0.35">
      <c r="A16" s="16">
        <v>4713</v>
      </c>
      <c r="B16" s="17">
        <v>38</v>
      </c>
      <c r="D16" s="20">
        <v>18</v>
      </c>
      <c r="E16" s="17"/>
      <c r="F16" s="17">
        <v>12</v>
      </c>
      <c r="G16" s="17">
        <v>12</v>
      </c>
      <c r="O16" s="20">
        <v>1</v>
      </c>
      <c r="P16" s="81"/>
      <c r="Q16" s="81">
        <v>1</v>
      </c>
      <c r="R16" s="81">
        <v>1</v>
      </c>
    </row>
    <row r="17" spans="1:18" x14ac:dyDescent="0.35">
      <c r="A17" s="16">
        <v>4714</v>
      </c>
      <c r="B17" s="17">
        <v>29</v>
      </c>
      <c r="D17" s="20">
        <v>19</v>
      </c>
      <c r="E17" s="17">
        <v>1</v>
      </c>
      <c r="F17" s="17">
        <v>16</v>
      </c>
      <c r="G17" s="17">
        <v>17</v>
      </c>
      <c r="O17" s="20">
        <v>2</v>
      </c>
      <c r="P17" s="81"/>
      <c r="Q17" s="81">
        <v>2</v>
      </c>
      <c r="R17" s="81">
        <v>2</v>
      </c>
    </row>
    <row r="18" spans="1:18" x14ac:dyDescent="0.35">
      <c r="A18" s="16">
        <v>4715</v>
      </c>
      <c r="B18" s="17">
        <v>27</v>
      </c>
      <c r="D18" s="20">
        <v>20</v>
      </c>
      <c r="E18" s="17"/>
      <c r="F18" s="17">
        <v>16</v>
      </c>
      <c r="G18" s="17">
        <v>16</v>
      </c>
      <c r="O18" s="20">
        <v>3</v>
      </c>
      <c r="P18" s="81"/>
      <c r="Q18" s="81">
        <v>11</v>
      </c>
      <c r="R18" s="81">
        <v>11</v>
      </c>
    </row>
    <row r="19" spans="1:18" x14ac:dyDescent="0.35">
      <c r="A19" s="16">
        <v>4716</v>
      </c>
      <c r="B19" s="17">
        <v>26</v>
      </c>
      <c r="D19" s="20">
        <v>21</v>
      </c>
      <c r="E19" s="17">
        <v>2</v>
      </c>
      <c r="F19" s="17">
        <v>15</v>
      </c>
      <c r="G19" s="17">
        <v>17</v>
      </c>
      <c r="O19" s="20">
        <v>4</v>
      </c>
      <c r="P19" s="81"/>
      <c r="Q19" s="81">
        <v>70</v>
      </c>
      <c r="R19" s="81">
        <v>70</v>
      </c>
    </row>
    <row r="20" spans="1:18" x14ac:dyDescent="0.35">
      <c r="A20" s="16">
        <v>4717</v>
      </c>
      <c r="B20" s="17">
        <v>19</v>
      </c>
      <c r="D20" s="20">
        <v>22</v>
      </c>
      <c r="E20" s="17">
        <v>1</v>
      </c>
      <c r="F20" s="17">
        <v>9</v>
      </c>
      <c r="G20" s="17">
        <v>10</v>
      </c>
      <c r="O20" s="20">
        <v>5</v>
      </c>
      <c r="P20" s="81"/>
      <c r="Q20" s="81">
        <v>9</v>
      </c>
      <c r="R20" s="81">
        <v>9</v>
      </c>
    </row>
    <row r="21" spans="1:18" x14ac:dyDescent="0.35">
      <c r="A21" s="16">
        <v>4718</v>
      </c>
      <c r="B21" s="17">
        <v>15</v>
      </c>
      <c r="D21" s="20">
        <v>23</v>
      </c>
      <c r="E21" s="17"/>
      <c r="F21" s="17">
        <v>8</v>
      </c>
      <c r="G21" s="17">
        <v>8</v>
      </c>
      <c r="O21" s="78" t="s">
        <v>31</v>
      </c>
      <c r="P21" s="81">
        <v>9</v>
      </c>
      <c r="Q21" s="81">
        <v>291</v>
      </c>
      <c r="R21" s="81">
        <v>300</v>
      </c>
    </row>
    <row r="22" spans="1:18" x14ac:dyDescent="0.35">
      <c r="A22" s="16">
        <v>4719</v>
      </c>
      <c r="B22" s="17">
        <v>25</v>
      </c>
      <c r="D22" s="20">
        <v>24</v>
      </c>
      <c r="E22" s="17">
        <v>4</v>
      </c>
      <c r="F22" s="17">
        <v>7</v>
      </c>
      <c r="G22" s="17">
        <v>11</v>
      </c>
    </row>
    <row r="23" spans="1:18" x14ac:dyDescent="0.35">
      <c r="A23" s="16">
        <v>4720</v>
      </c>
      <c r="B23" s="17">
        <v>19</v>
      </c>
      <c r="D23" s="20">
        <v>25</v>
      </c>
      <c r="E23" s="17"/>
      <c r="F23" s="17">
        <v>1</v>
      </c>
      <c r="G23" s="17">
        <v>1</v>
      </c>
    </row>
    <row r="24" spans="1:18" x14ac:dyDescent="0.35">
      <c r="A24" s="16">
        <v>4721</v>
      </c>
      <c r="B24" s="17">
        <v>25</v>
      </c>
      <c r="D24" s="20">
        <v>26</v>
      </c>
      <c r="E24" s="17"/>
      <c r="F24" s="17">
        <v>3</v>
      </c>
      <c r="G24" s="17">
        <v>3</v>
      </c>
    </row>
    <row r="25" spans="1:18" x14ac:dyDescent="0.35">
      <c r="A25" s="16">
        <v>4722</v>
      </c>
      <c r="B25" s="17">
        <v>17</v>
      </c>
      <c r="D25" s="20">
        <v>28</v>
      </c>
      <c r="E25" s="17"/>
      <c r="F25" s="17">
        <v>1</v>
      </c>
      <c r="G25" s="17">
        <v>1</v>
      </c>
    </row>
    <row r="26" spans="1:18" x14ac:dyDescent="0.35">
      <c r="A26" s="16" t="s">
        <v>52</v>
      </c>
      <c r="B26" s="17"/>
      <c r="D26" s="16">
        <v>1</v>
      </c>
      <c r="E26" s="17"/>
      <c r="F26" s="17">
        <v>64</v>
      </c>
      <c r="G26" s="17">
        <v>64</v>
      </c>
    </row>
    <row r="27" spans="1:18" x14ac:dyDescent="0.35">
      <c r="A27" s="16" t="s">
        <v>41</v>
      </c>
      <c r="B27" s="17">
        <v>300</v>
      </c>
      <c r="D27" s="16">
        <v>2</v>
      </c>
      <c r="E27" s="17"/>
      <c r="F27" s="17">
        <v>93</v>
      </c>
      <c r="G27" s="17">
        <v>93</v>
      </c>
    </row>
    <row r="28" spans="1:18" ht="29" x14ac:dyDescent="0.35">
      <c r="D28" s="78" t="s">
        <v>148</v>
      </c>
      <c r="E28" s="17">
        <v>9</v>
      </c>
      <c r="F28" s="17">
        <v>291</v>
      </c>
      <c r="G28" s="17">
        <v>300</v>
      </c>
    </row>
    <row r="29" spans="1:18" ht="27.75" customHeight="1" x14ac:dyDescent="0.35"/>
  </sheetData>
  <sortState ref="L8:L12">
    <sortCondition ref="L8"/>
  </sortState>
  <pageMargins left="0.7" right="0.7" top="0.78740157499999996" bottom="0.78740157499999996" header="0.3" footer="0.3"/>
  <pageSetup paperSize="9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1"/>
  <sheetViews>
    <sheetView showGridLines="0" topLeftCell="B1" workbookViewId="0">
      <selection activeCell="M1" sqref="M1"/>
    </sheetView>
  </sheetViews>
  <sheetFormatPr baseColWidth="10" defaultRowHeight="14.5" x14ac:dyDescent="0.35"/>
  <cols>
    <col min="1" max="2" width="10.7265625" style="1"/>
    <col min="3" max="3" width="12.81640625" style="1" customWidth="1"/>
    <col min="4" max="4" width="10.90625" style="1" customWidth="1"/>
    <col min="13" max="13" width="11.7265625" customWidth="1"/>
    <col min="15" max="15" width="24.26953125" customWidth="1"/>
    <col min="16" max="16" width="15.453125" customWidth="1"/>
  </cols>
  <sheetData>
    <row r="1" spans="1:22" ht="58" x14ac:dyDescent="0.35">
      <c r="A1" s="14" t="s">
        <v>0</v>
      </c>
      <c r="B1" s="9" t="s">
        <v>1</v>
      </c>
      <c r="C1" s="9" t="s">
        <v>69</v>
      </c>
      <c r="D1" s="9" t="s">
        <v>70</v>
      </c>
      <c r="E1" s="9" t="s">
        <v>73</v>
      </c>
      <c r="F1" s="9" t="s">
        <v>74</v>
      </c>
      <c r="G1" s="9" t="s">
        <v>71</v>
      </c>
      <c r="H1" s="9" t="s">
        <v>72</v>
      </c>
      <c r="I1" s="9" t="s">
        <v>75</v>
      </c>
      <c r="J1" s="9" t="s">
        <v>76</v>
      </c>
      <c r="K1" s="9" t="s">
        <v>77</v>
      </c>
      <c r="L1" s="9" t="s">
        <v>78</v>
      </c>
      <c r="M1" s="9" t="s">
        <v>68</v>
      </c>
      <c r="N1" s="24"/>
      <c r="O1" s="9" t="s">
        <v>79</v>
      </c>
      <c r="P1" s="9" t="s">
        <v>159</v>
      </c>
      <c r="Q1" s="24"/>
      <c r="R1" s="24"/>
      <c r="S1" s="24"/>
    </row>
    <row r="2" spans="1:22" x14ac:dyDescent="0.35">
      <c r="A2" s="8">
        <v>1</v>
      </c>
      <c r="B2" s="8">
        <v>4711</v>
      </c>
      <c r="C2" s="8">
        <v>0</v>
      </c>
      <c r="D2" s="8">
        <v>1</v>
      </c>
      <c r="E2" s="1">
        <f t="shared" ref="E2:E65" si="0">_xlfn.RANK.AVG(C2,C:C,1)</f>
        <v>72</v>
      </c>
      <c r="F2" s="1">
        <f t="shared" ref="F2:F65" si="1">_xlfn.RANK.AVG(D2,D:D,1)</f>
        <v>74.5</v>
      </c>
      <c r="G2" s="1">
        <f>AVERAGE(E2:E301)</f>
        <v>150.5</v>
      </c>
      <c r="H2" s="28">
        <f>AVERAGE(F2:F301)</f>
        <v>150.5</v>
      </c>
      <c r="I2" s="1">
        <f>E2-$G$2</f>
        <v>-78.5</v>
      </c>
      <c r="J2" s="1">
        <f>I2^2</f>
        <v>6162.25</v>
      </c>
      <c r="K2" s="28">
        <f>F2-$H$2</f>
        <v>-76</v>
      </c>
      <c r="L2" s="28">
        <f>K2^2</f>
        <v>5776</v>
      </c>
      <c r="M2" s="1">
        <f>I2*K2</f>
        <v>5966</v>
      </c>
      <c r="N2" s="24"/>
      <c r="O2" s="30">
        <f>SUM(M2:M301)/SQRT(SUM(J2:J301)*SUM(L2:L301))</f>
        <v>0.94595777383843072</v>
      </c>
      <c r="P2" s="105">
        <f>CORREL(E2:E301,F2:F301)</f>
        <v>0.9459577738384306</v>
      </c>
      <c r="Q2" s="24"/>
      <c r="R2" s="24"/>
      <c r="S2" s="24"/>
    </row>
    <row r="3" spans="1:22" x14ac:dyDescent="0.35">
      <c r="A3" s="8">
        <v>2</v>
      </c>
      <c r="B3" s="8">
        <v>4717</v>
      </c>
      <c r="C3" s="8">
        <v>1</v>
      </c>
      <c r="D3" s="8">
        <v>2</v>
      </c>
      <c r="E3" s="1">
        <f t="shared" si="0"/>
        <v>175.5</v>
      </c>
      <c r="F3" s="1">
        <f t="shared" si="1"/>
        <v>178.5</v>
      </c>
      <c r="G3" s="24"/>
      <c r="H3" s="24"/>
      <c r="I3" s="1">
        <f t="shared" ref="I3:I66" si="2">E3-$G$2</f>
        <v>25</v>
      </c>
      <c r="J3" s="1">
        <f t="shared" ref="J3:J66" si="3">I3^2</f>
        <v>625</v>
      </c>
      <c r="K3" s="28">
        <f t="shared" ref="K3:K66" si="4">F3-$H$2</f>
        <v>28</v>
      </c>
      <c r="L3" s="28">
        <f t="shared" ref="L3:L66" si="5">K3^2</f>
        <v>784</v>
      </c>
      <c r="M3" s="1">
        <f t="shared" ref="M3:M66" si="6">I3*K3</f>
        <v>700</v>
      </c>
      <c r="N3" s="24"/>
      <c r="O3" s="24"/>
      <c r="P3" s="24"/>
      <c r="Q3" s="24"/>
      <c r="R3" s="24"/>
      <c r="S3" s="24"/>
    </row>
    <row r="4" spans="1:22" x14ac:dyDescent="0.35">
      <c r="A4" s="8">
        <v>3</v>
      </c>
      <c r="B4" s="8">
        <v>4716</v>
      </c>
      <c r="C4" s="8">
        <v>0</v>
      </c>
      <c r="D4" s="8">
        <v>1</v>
      </c>
      <c r="E4" s="1">
        <f t="shared" si="0"/>
        <v>72</v>
      </c>
      <c r="F4" s="1">
        <f t="shared" si="1"/>
        <v>74.5</v>
      </c>
      <c r="G4" s="24"/>
      <c r="H4" s="24"/>
      <c r="I4" s="1">
        <f t="shared" si="2"/>
        <v>-78.5</v>
      </c>
      <c r="J4" s="1">
        <f t="shared" si="3"/>
        <v>6162.25</v>
      </c>
      <c r="K4" s="28">
        <f t="shared" si="4"/>
        <v>-76</v>
      </c>
      <c r="L4" s="28">
        <f t="shared" si="5"/>
        <v>5776</v>
      </c>
      <c r="M4" s="1">
        <f t="shared" si="6"/>
        <v>5966</v>
      </c>
      <c r="N4" s="24"/>
      <c r="O4" s="24"/>
      <c r="P4" s="24"/>
      <c r="Q4" s="24"/>
      <c r="R4" s="24"/>
      <c r="S4" s="24"/>
    </row>
    <row r="5" spans="1:22" x14ac:dyDescent="0.35">
      <c r="A5" s="8">
        <v>4</v>
      </c>
      <c r="B5" s="8">
        <v>4713</v>
      </c>
      <c r="C5" s="8">
        <v>1</v>
      </c>
      <c r="D5" s="8">
        <v>2</v>
      </c>
      <c r="E5" s="1">
        <f t="shared" si="0"/>
        <v>175.5</v>
      </c>
      <c r="F5" s="1">
        <f t="shared" si="1"/>
        <v>178.5</v>
      </c>
      <c r="G5" s="24"/>
      <c r="H5" s="24"/>
      <c r="I5" s="1">
        <f t="shared" si="2"/>
        <v>25</v>
      </c>
      <c r="J5" s="1">
        <f t="shared" si="3"/>
        <v>625</v>
      </c>
      <c r="K5" s="28">
        <f t="shared" si="4"/>
        <v>28</v>
      </c>
      <c r="L5" s="28">
        <f t="shared" si="5"/>
        <v>784</v>
      </c>
      <c r="M5" s="1">
        <f t="shared" si="6"/>
        <v>700</v>
      </c>
      <c r="N5" s="24"/>
      <c r="O5" s="27" t="s">
        <v>80</v>
      </c>
      <c r="P5" s="1"/>
      <c r="Q5" s="1"/>
      <c r="R5" s="1"/>
      <c r="S5" s="1"/>
      <c r="T5" s="1"/>
      <c r="U5" s="1"/>
      <c r="V5" s="1"/>
    </row>
    <row r="6" spans="1:22" x14ac:dyDescent="0.35">
      <c r="A6" s="8">
        <v>5</v>
      </c>
      <c r="B6" s="8">
        <v>4715</v>
      </c>
      <c r="C6" s="8">
        <v>0</v>
      </c>
      <c r="D6" s="8">
        <v>1</v>
      </c>
      <c r="E6" s="1">
        <f t="shared" si="0"/>
        <v>72</v>
      </c>
      <c r="F6" s="1">
        <f t="shared" si="1"/>
        <v>74.5</v>
      </c>
      <c r="G6" s="24"/>
      <c r="H6" s="24"/>
      <c r="I6" s="1">
        <f t="shared" si="2"/>
        <v>-78.5</v>
      </c>
      <c r="J6" s="1">
        <f t="shared" si="3"/>
        <v>6162.25</v>
      </c>
      <c r="K6" s="28">
        <f t="shared" si="4"/>
        <v>-76</v>
      </c>
      <c r="L6" s="28">
        <f t="shared" si="5"/>
        <v>5776</v>
      </c>
      <c r="M6" s="1">
        <f t="shared" si="6"/>
        <v>5966</v>
      </c>
      <c r="N6" s="24"/>
      <c r="O6" s="1" t="s">
        <v>81</v>
      </c>
      <c r="P6" s="30">
        <f>O2*SQRT(COUNTA(D2:D301)-2)/SQRT(1-O2^2)</f>
        <v>50.355459261004889</v>
      </c>
      <c r="Q6" s="1"/>
      <c r="R6" s="1"/>
      <c r="S6" s="1"/>
      <c r="T6" s="1"/>
      <c r="U6" s="1"/>
      <c r="V6" s="1"/>
    </row>
    <row r="7" spans="1:22" x14ac:dyDescent="0.35">
      <c r="A7" s="8">
        <v>6</v>
      </c>
      <c r="B7" s="8">
        <v>4712</v>
      </c>
      <c r="C7" s="8">
        <v>0</v>
      </c>
      <c r="D7" s="8">
        <v>1</v>
      </c>
      <c r="E7" s="1">
        <f t="shared" si="0"/>
        <v>72</v>
      </c>
      <c r="F7" s="1">
        <f t="shared" si="1"/>
        <v>74.5</v>
      </c>
      <c r="G7" s="24"/>
      <c r="H7" s="24"/>
      <c r="I7" s="1">
        <f t="shared" si="2"/>
        <v>-78.5</v>
      </c>
      <c r="J7" s="1">
        <f t="shared" si="3"/>
        <v>6162.25</v>
      </c>
      <c r="K7" s="28">
        <f t="shared" si="4"/>
        <v>-76</v>
      </c>
      <c r="L7" s="28">
        <f t="shared" si="5"/>
        <v>5776</v>
      </c>
      <c r="M7" s="1">
        <f t="shared" si="6"/>
        <v>5966</v>
      </c>
      <c r="N7" s="24"/>
      <c r="O7" s="29" t="s">
        <v>82</v>
      </c>
      <c r="P7" s="29"/>
      <c r="Q7" s="29"/>
      <c r="R7" s="29"/>
      <c r="S7" s="29"/>
      <c r="T7" s="29"/>
      <c r="U7" s="29"/>
      <c r="V7" s="29"/>
    </row>
    <row r="8" spans="1:22" x14ac:dyDescent="0.35">
      <c r="A8" s="8">
        <v>7</v>
      </c>
      <c r="B8" s="8">
        <v>4721</v>
      </c>
      <c r="C8" s="8">
        <v>2</v>
      </c>
      <c r="D8" s="8">
        <v>5</v>
      </c>
      <c r="E8" s="1">
        <f t="shared" si="0"/>
        <v>254</v>
      </c>
      <c r="F8" s="1">
        <f t="shared" si="1"/>
        <v>296</v>
      </c>
      <c r="G8" s="24"/>
      <c r="H8" s="24"/>
      <c r="I8" s="1">
        <f t="shared" si="2"/>
        <v>103.5</v>
      </c>
      <c r="J8" s="1">
        <f t="shared" si="3"/>
        <v>10712.25</v>
      </c>
      <c r="K8" s="28">
        <f t="shared" si="4"/>
        <v>145.5</v>
      </c>
      <c r="L8" s="28">
        <f t="shared" si="5"/>
        <v>21170.25</v>
      </c>
      <c r="M8" s="1">
        <f t="shared" si="6"/>
        <v>15059.25</v>
      </c>
      <c r="N8" s="24"/>
      <c r="O8" s="29">
        <f>_xlfn.T.DIST.2T(ABS(P6),COUNTA(D2:D367)-2)</f>
        <v>8.8421043272508151E-148</v>
      </c>
      <c r="P8" s="29"/>
      <c r="Q8" s="29"/>
      <c r="R8" s="29"/>
      <c r="S8" s="29"/>
      <c r="T8" s="29"/>
      <c r="U8" s="29"/>
      <c r="V8" s="29"/>
    </row>
    <row r="9" spans="1:22" x14ac:dyDescent="0.35">
      <c r="A9" s="8">
        <v>8</v>
      </c>
      <c r="B9" s="8">
        <v>4716</v>
      </c>
      <c r="C9" s="8">
        <v>1</v>
      </c>
      <c r="D9" s="8">
        <v>2</v>
      </c>
      <c r="E9" s="1">
        <f t="shared" si="0"/>
        <v>175.5</v>
      </c>
      <c r="F9" s="1">
        <f t="shared" si="1"/>
        <v>178.5</v>
      </c>
      <c r="G9" s="24"/>
      <c r="H9" s="24"/>
      <c r="I9" s="1">
        <f t="shared" si="2"/>
        <v>25</v>
      </c>
      <c r="J9" s="1">
        <f t="shared" si="3"/>
        <v>625</v>
      </c>
      <c r="K9" s="28">
        <f t="shared" si="4"/>
        <v>28</v>
      </c>
      <c r="L9" s="28">
        <f t="shared" si="5"/>
        <v>784</v>
      </c>
      <c r="M9" s="1">
        <f t="shared" si="6"/>
        <v>700</v>
      </c>
      <c r="N9" s="24"/>
      <c r="O9" s="24"/>
      <c r="P9" s="24"/>
      <c r="Q9" s="24"/>
      <c r="R9" s="24"/>
      <c r="S9" s="24"/>
    </row>
    <row r="10" spans="1:22" x14ac:dyDescent="0.35">
      <c r="A10" s="8">
        <v>9</v>
      </c>
      <c r="B10" s="8">
        <v>4720</v>
      </c>
      <c r="C10" s="8">
        <v>2</v>
      </c>
      <c r="D10" s="8">
        <v>3</v>
      </c>
      <c r="E10" s="1">
        <f t="shared" si="0"/>
        <v>254</v>
      </c>
      <c r="F10" s="1">
        <f t="shared" si="1"/>
        <v>215</v>
      </c>
      <c r="G10" s="24"/>
      <c r="H10" s="24"/>
      <c r="I10" s="1">
        <f t="shared" si="2"/>
        <v>103.5</v>
      </c>
      <c r="J10" s="1">
        <f t="shared" si="3"/>
        <v>10712.25</v>
      </c>
      <c r="K10" s="28">
        <f t="shared" si="4"/>
        <v>64.5</v>
      </c>
      <c r="L10" s="28">
        <f t="shared" si="5"/>
        <v>4160.25</v>
      </c>
      <c r="M10" s="1">
        <f t="shared" si="6"/>
        <v>6675.75</v>
      </c>
      <c r="N10" s="24"/>
      <c r="O10" s="24" t="s">
        <v>83</v>
      </c>
      <c r="P10" s="24"/>
      <c r="Q10" s="24"/>
      <c r="R10" s="24"/>
      <c r="S10" s="24"/>
    </row>
    <row r="11" spans="1:22" x14ac:dyDescent="0.35">
      <c r="A11" s="8">
        <v>10</v>
      </c>
      <c r="B11" s="8">
        <v>4716</v>
      </c>
      <c r="C11" s="8">
        <v>0</v>
      </c>
      <c r="D11" s="8">
        <v>1</v>
      </c>
      <c r="E11" s="1">
        <f t="shared" si="0"/>
        <v>72</v>
      </c>
      <c r="F11" s="1">
        <f t="shared" si="1"/>
        <v>74.5</v>
      </c>
      <c r="G11" s="24"/>
      <c r="H11" s="24"/>
      <c r="I11" s="1">
        <f t="shared" si="2"/>
        <v>-78.5</v>
      </c>
      <c r="J11" s="1">
        <f t="shared" si="3"/>
        <v>6162.25</v>
      </c>
      <c r="K11" s="28">
        <f t="shared" si="4"/>
        <v>-76</v>
      </c>
      <c r="L11" s="28">
        <f t="shared" si="5"/>
        <v>5776</v>
      </c>
      <c r="M11" s="1">
        <f t="shared" si="6"/>
        <v>5966</v>
      </c>
      <c r="N11" s="24"/>
      <c r="O11" s="24" t="s">
        <v>84</v>
      </c>
      <c r="P11" s="24"/>
      <c r="Q11" s="24"/>
      <c r="R11" s="24"/>
      <c r="S11" s="24"/>
    </row>
    <row r="12" spans="1:22" x14ac:dyDescent="0.35">
      <c r="A12" s="8">
        <v>11</v>
      </c>
      <c r="B12" s="8">
        <v>4712</v>
      </c>
      <c r="C12" s="8">
        <v>0</v>
      </c>
      <c r="D12" s="8">
        <v>1</v>
      </c>
      <c r="E12" s="1">
        <f t="shared" si="0"/>
        <v>72</v>
      </c>
      <c r="F12" s="1">
        <f t="shared" si="1"/>
        <v>74.5</v>
      </c>
      <c r="G12" s="24"/>
      <c r="H12" s="24"/>
      <c r="I12" s="1">
        <f t="shared" si="2"/>
        <v>-78.5</v>
      </c>
      <c r="J12" s="1">
        <f t="shared" si="3"/>
        <v>6162.25</v>
      </c>
      <c r="K12" s="28">
        <f t="shared" si="4"/>
        <v>-76</v>
      </c>
      <c r="L12" s="28">
        <f t="shared" si="5"/>
        <v>5776</v>
      </c>
      <c r="M12" s="1">
        <f t="shared" si="6"/>
        <v>5966</v>
      </c>
      <c r="N12" s="24"/>
      <c r="O12" s="24"/>
      <c r="P12" s="24"/>
      <c r="Q12" s="24"/>
      <c r="R12" s="24"/>
      <c r="S12" s="24"/>
    </row>
    <row r="13" spans="1:22" x14ac:dyDescent="0.35">
      <c r="A13" s="8">
        <v>12</v>
      </c>
      <c r="B13" s="8">
        <v>4713</v>
      </c>
      <c r="C13" s="8">
        <v>0</v>
      </c>
      <c r="D13" s="8">
        <v>1</v>
      </c>
      <c r="E13" s="1">
        <f t="shared" si="0"/>
        <v>72</v>
      </c>
      <c r="F13" s="1">
        <f t="shared" si="1"/>
        <v>74.5</v>
      </c>
      <c r="G13" s="24"/>
      <c r="H13" s="24"/>
      <c r="I13" s="1">
        <f t="shared" si="2"/>
        <v>-78.5</v>
      </c>
      <c r="J13" s="1">
        <f t="shared" si="3"/>
        <v>6162.25</v>
      </c>
      <c r="K13" s="28">
        <f t="shared" si="4"/>
        <v>-76</v>
      </c>
      <c r="L13" s="28">
        <f t="shared" si="5"/>
        <v>5776</v>
      </c>
      <c r="M13" s="1">
        <f t="shared" si="6"/>
        <v>5966</v>
      </c>
      <c r="N13" s="24"/>
      <c r="O13" s="24"/>
      <c r="P13" s="24"/>
      <c r="Q13" s="24"/>
      <c r="R13" s="24"/>
      <c r="S13" s="24"/>
    </row>
    <row r="14" spans="1:22" x14ac:dyDescent="0.35">
      <c r="A14" s="8">
        <v>13</v>
      </c>
      <c r="B14" s="8">
        <v>4719</v>
      </c>
      <c r="C14" s="8">
        <v>1</v>
      </c>
      <c r="D14" s="8">
        <v>2</v>
      </c>
      <c r="E14" s="1">
        <f t="shared" si="0"/>
        <v>175.5</v>
      </c>
      <c r="F14" s="1">
        <f t="shared" si="1"/>
        <v>178.5</v>
      </c>
      <c r="G14" s="24"/>
      <c r="H14" s="24"/>
      <c r="I14" s="1">
        <f t="shared" si="2"/>
        <v>25</v>
      </c>
      <c r="J14" s="1">
        <f t="shared" si="3"/>
        <v>625</v>
      </c>
      <c r="K14" s="28">
        <f t="shared" si="4"/>
        <v>28</v>
      </c>
      <c r="L14" s="28">
        <f t="shared" si="5"/>
        <v>784</v>
      </c>
      <c r="M14" s="1">
        <f t="shared" si="6"/>
        <v>700</v>
      </c>
      <c r="N14" s="24"/>
      <c r="O14" s="24"/>
      <c r="P14" s="24"/>
      <c r="Q14" s="24"/>
      <c r="R14" s="24"/>
      <c r="S14" s="24"/>
    </row>
    <row r="15" spans="1:22" x14ac:dyDescent="0.35">
      <c r="A15" s="8">
        <v>14</v>
      </c>
      <c r="B15" s="8">
        <v>4721</v>
      </c>
      <c r="C15" s="8">
        <v>2</v>
      </c>
      <c r="D15" s="8">
        <v>4</v>
      </c>
      <c r="E15" s="1">
        <f t="shared" si="0"/>
        <v>254</v>
      </c>
      <c r="F15" s="1">
        <f t="shared" si="1"/>
        <v>256.5</v>
      </c>
      <c r="G15" s="24"/>
      <c r="H15" s="24"/>
      <c r="I15" s="1">
        <f t="shared" si="2"/>
        <v>103.5</v>
      </c>
      <c r="J15" s="1">
        <f t="shared" si="3"/>
        <v>10712.25</v>
      </c>
      <c r="K15" s="28">
        <f t="shared" si="4"/>
        <v>106</v>
      </c>
      <c r="L15" s="28">
        <f t="shared" si="5"/>
        <v>11236</v>
      </c>
      <c r="M15" s="1">
        <f t="shared" si="6"/>
        <v>10971</v>
      </c>
      <c r="N15" s="24"/>
      <c r="O15" s="24"/>
      <c r="P15" s="24"/>
      <c r="Q15" s="24"/>
      <c r="R15" s="24"/>
      <c r="S15" s="24"/>
    </row>
    <row r="16" spans="1:22" x14ac:dyDescent="0.35">
      <c r="A16" s="8">
        <v>15</v>
      </c>
      <c r="B16" s="8">
        <v>4719</v>
      </c>
      <c r="C16" s="8">
        <v>2</v>
      </c>
      <c r="D16" s="8">
        <v>3</v>
      </c>
      <c r="E16" s="1">
        <f t="shared" si="0"/>
        <v>254</v>
      </c>
      <c r="F16" s="1">
        <f t="shared" si="1"/>
        <v>215</v>
      </c>
      <c r="G16" s="24"/>
      <c r="H16" s="24"/>
      <c r="I16" s="1">
        <f t="shared" si="2"/>
        <v>103.5</v>
      </c>
      <c r="J16" s="1">
        <f t="shared" si="3"/>
        <v>10712.25</v>
      </c>
      <c r="K16" s="28">
        <f t="shared" si="4"/>
        <v>64.5</v>
      </c>
      <c r="L16" s="28">
        <f t="shared" si="5"/>
        <v>4160.25</v>
      </c>
      <c r="M16" s="1">
        <f t="shared" si="6"/>
        <v>6675.75</v>
      </c>
      <c r="N16" s="24"/>
      <c r="O16" s="24"/>
      <c r="P16" s="24"/>
      <c r="Q16" s="24"/>
      <c r="R16" s="24"/>
      <c r="S16" s="24"/>
    </row>
    <row r="17" spans="1:19" x14ac:dyDescent="0.35">
      <c r="A17" s="8">
        <v>16</v>
      </c>
      <c r="B17" s="8">
        <v>4715</v>
      </c>
      <c r="C17" s="8">
        <v>1</v>
      </c>
      <c r="D17" s="8">
        <v>2</v>
      </c>
      <c r="E17" s="1">
        <f t="shared" si="0"/>
        <v>175.5</v>
      </c>
      <c r="F17" s="1">
        <f t="shared" si="1"/>
        <v>178.5</v>
      </c>
      <c r="G17" s="24"/>
      <c r="H17" s="24"/>
      <c r="I17" s="1">
        <f t="shared" si="2"/>
        <v>25</v>
      </c>
      <c r="J17" s="1">
        <f t="shared" si="3"/>
        <v>625</v>
      </c>
      <c r="K17" s="28">
        <f t="shared" si="4"/>
        <v>28</v>
      </c>
      <c r="L17" s="28">
        <f t="shared" si="5"/>
        <v>784</v>
      </c>
      <c r="M17" s="1">
        <f t="shared" si="6"/>
        <v>700</v>
      </c>
      <c r="N17" s="24"/>
      <c r="O17" s="24"/>
      <c r="P17" s="24"/>
      <c r="Q17" s="24"/>
      <c r="R17" s="24"/>
      <c r="S17" s="24"/>
    </row>
    <row r="18" spans="1:19" x14ac:dyDescent="0.35">
      <c r="A18" s="8">
        <v>17</v>
      </c>
      <c r="B18" s="8">
        <v>4711</v>
      </c>
      <c r="C18" s="8">
        <v>0</v>
      </c>
      <c r="D18" s="8">
        <v>1</v>
      </c>
      <c r="E18" s="1">
        <f t="shared" si="0"/>
        <v>72</v>
      </c>
      <c r="F18" s="1">
        <f t="shared" si="1"/>
        <v>74.5</v>
      </c>
      <c r="G18" s="24"/>
      <c r="H18" s="24"/>
      <c r="I18" s="1">
        <f t="shared" si="2"/>
        <v>-78.5</v>
      </c>
      <c r="J18" s="1">
        <f t="shared" si="3"/>
        <v>6162.25</v>
      </c>
      <c r="K18" s="28">
        <f t="shared" si="4"/>
        <v>-76</v>
      </c>
      <c r="L18" s="28">
        <f t="shared" si="5"/>
        <v>5776</v>
      </c>
      <c r="M18" s="1">
        <f t="shared" si="6"/>
        <v>5966</v>
      </c>
      <c r="N18" s="24"/>
      <c r="O18" s="24"/>
      <c r="P18" s="24"/>
      <c r="Q18" s="24"/>
      <c r="R18" s="24"/>
      <c r="S18" s="24"/>
    </row>
    <row r="19" spans="1:19" x14ac:dyDescent="0.35">
      <c r="A19" s="8">
        <v>18</v>
      </c>
      <c r="B19" s="8">
        <v>4718</v>
      </c>
      <c r="C19" s="8">
        <v>2</v>
      </c>
      <c r="D19" s="8">
        <v>2</v>
      </c>
      <c r="E19" s="1">
        <f t="shared" si="0"/>
        <v>254</v>
      </c>
      <c r="F19" s="1">
        <f t="shared" si="1"/>
        <v>178.5</v>
      </c>
      <c r="G19" s="24"/>
      <c r="H19" s="24"/>
      <c r="I19" s="1">
        <f t="shared" si="2"/>
        <v>103.5</v>
      </c>
      <c r="J19" s="1">
        <f t="shared" si="3"/>
        <v>10712.25</v>
      </c>
      <c r="K19" s="28">
        <f t="shared" si="4"/>
        <v>28</v>
      </c>
      <c r="L19" s="28">
        <f t="shared" si="5"/>
        <v>784</v>
      </c>
      <c r="M19" s="1">
        <f t="shared" si="6"/>
        <v>2898</v>
      </c>
      <c r="N19" s="24"/>
      <c r="O19" s="24"/>
      <c r="P19" s="24"/>
      <c r="Q19" s="24"/>
      <c r="R19" s="24"/>
      <c r="S19" s="24"/>
    </row>
    <row r="20" spans="1:19" x14ac:dyDescent="0.35">
      <c r="A20" s="8">
        <v>19</v>
      </c>
      <c r="B20" s="8">
        <v>4712</v>
      </c>
      <c r="C20" s="8">
        <v>0</v>
      </c>
      <c r="D20" s="8">
        <v>1</v>
      </c>
      <c r="E20" s="1">
        <f t="shared" si="0"/>
        <v>72</v>
      </c>
      <c r="F20" s="1">
        <f t="shared" si="1"/>
        <v>74.5</v>
      </c>
      <c r="G20" s="24"/>
      <c r="H20" s="24"/>
      <c r="I20" s="1">
        <f t="shared" si="2"/>
        <v>-78.5</v>
      </c>
      <c r="J20" s="1">
        <f t="shared" si="3"/>
        <v>6162.25</v>
      </c>
      <c r="K20" s="28">
        <f t="shared" si="4"/>
        <v>-76</v>
      </c>
      <c r="L20" s="28">
        <f t="shared" si="5"/>
        <v>5776</v>
      </c>
      <c r="M20" s="1">
        <f t="shared" si="6"/>
        <v>5966</v>
      </c>
      <c r="N20" s="24"/>
      <c r="O20" s="24"/>
      <c r="P20" s="24"/>
      <c r="Q20" s="24"/>
      <c r="R20" s="24"/>
      <c r="S20" s="24"/>
    </row>
    <row r="21" spans="1:19" x14ac:dyDescent="0.35">
      <c r="A21" s="8">
        <v>20</v>
      </c>
      <c r="B21" s="8">
        <v>4714</v>
      </c>
      <c r="C21" s="8">
        <v>1</v>
      </c>
      <c r="D21" s="8">
        <v>2</v>
      </c>
      <c r="E21" s="1">
        <f t="shared" si="0"/>
        <v>175.5</v>
      </c>
      <c r="F21" s="1">
        <f t="shared" si="1"/>
        <v>178.5</v>
      </c>
      <c r="G21" s="24"/>
      <c r="H21" s="24"/>
      <c r="I21" s="1">
        <f t="shared" si="2"/>
        <v>25</v>
      </c>
      <c r="J21" s="1">
        <f t="shared" si="3"/>
        <v>625</v>
      </c>
      <c r="K21" s="28">
        <f t="shared" si="4"/>
        <v>28</v>
      </c>
      <c r="L21" s="28">
        <f t="shared" si="5"/>
        <v>784</v>
      </c>
      <c r="M21" s="1">
        <f t="shared" si="6"/>
        <v>700</v>
      </c>
      <c r="N21" s="24"/>
      <c r="O21" s="24"/>
      <c r="P21" s="24"/>
      <c r="Q21" s="24"/>
      <c r="R21" s="24"/>
      <c r="S21" s="24"/>
    </row>
    <row r="22" spans="1:19" x14ac:dyDescent="0.35">
      <c r="A22" s="8">
        <v>21</v>
      </c>
      <c r="B22" s="8">
        <v>4719</v>
      </c>
      <c r="C22" s="8">
        <v>2</v>
      </c>
      <c r="D22" s="8">
        <v>5</v>
      </c>
      <c r="E22" s="1">
        <f t="shared" si="0"/>
        <v>254</v>
      </c>
      <c r="F22" s="1">
        <f t="shared" si="1"/>
        <v>296</v>
      </c>
      <c r="G22" s="24"/>
      <c r="H22" s="24"/>
      <c r="I22" s="1">
        <f t="shared" si="2"/>
        <v>103.5</v>
      </c>
      <c r="J22" s="1">
        <f t="shared" si="3"/>
        <v>10712.25</v>
      </c>
      <c r="K22" s="28">
        <f t="shared" si="4"/>
        <v>145.5</v>
      </c>
      <c r="L22" s="28">
        <f t="shared" si="5"/>
        <v>21170.25</v>
      </c>
      <c r="M22" s="1">
        <f t="shared" si="6"/>
        <v>15059.25</v>
      </c>
      <c r="N22" s="24"/>
      <c r="O22" s="24"/>
      <c r="P22" s="24"/>
      <c r="Q22" s="24"/>
      <c r="R22" s="24"/>
      <c r="S22" s="24"/>
    </row>
    <row r="23" spans="1:19" x14ac:dyDescent="0.35">
      <c r="A23" s="8">
        <v>22</v>
      </c>
      <c r="B23" s="8">
        <v>4711</v>
      </c>
      <c r="C23" s="8">
        <v>1</v>
      </c>
      <c r="D23" s="8">
        <v>1</v>
      </c>
      <c r="E23" s="1">
        <f t="shared" si="0"/>
        <v>175.5</v>
      </c>
      <c r="F23" s="1">
        <f t="shared" si="1"/>
        <v>74.5</v>
      </c>
      <c r="G23" s="24"/>
      <c r="H23" s="24"/>
      <c r="I23" s="1">
        <f t="shared" si="2"/>
        <v>25</v>
      </c>
      <c r="J23" s="1">
        <f t="shared" si="3"/>
        <v>625</v>
      </c>
      <c r="K23" s="28">
        <f t="shared" si="4"/>
        <v>-76</v>
      </c>
      <c r="L23" s="28">
        <f t="shared" si="5"/>
        <v>5776</v>
      </c>
      <c r="M23" s="1">
        <f t="shared" si="6"/>
        <v>-1900</v>
      </c>
      <c r="N23" s="24"/>
      <c r="O23" s="24"/>
      <c r="P23" s="24"/>
      <c r="Q23" s="24"/>
      <c r="R23" s="24"/>
      <c r="S23" s="24"/>
    </row>
    <row r="24" spans="1:19" x14ac:dyDescent="0.35">
      <c r="A24" s="8">
        <v>23</v>
      </c>
      <c r="B24" s="8">
        <v>4716</v>
      </c>
      <c r="C24" s="8">
        <v>0</v>
      </c>
      <c r="D24" s="8">
        <v>1</v>
      </c>
      <c r="E24" s="1">
        <f t="shared" si="0"/>
        <v>72</v>
      </c>
      <c r="F24" s="1">
        <f t="shared" si="1"/>
        <v>74.5</v>
      </c>
      <c r="G24" s="24"/>
      <c r="H24" s="24"/>
      <c r="I24" s="1">
        <f t="shared" si="2"/>
        <v>-78.5</v>
      </c>
      <c r="J24" s="1">
        <f t="shared" si="3"/>
        <v>6162.25</v>
      </c>
      <c r="K24" s="28">
        <f t="shared" si="4"/>
        <v>-76</v>
      </c>
      <c r="L24" s="28">
        <f t="shared" si="5"/>
        <v>5776</v>
      </c>
      <c r="M24" s="1">
        <f t="shared" si="6"/>
        <v>5966</v>
      </c>
      <c r="N24" s="24"/>
      <c r="O24" s="24"/>
      <c r="P24" s="24"/>
      <c r="Q24" s="24"/>
      <c r="R24" s="24"/>
      <c r="S24" s="24"/>
    </row>
    <row r="25" spans="1:19" x14ac:dyDescent="0.35">
      <c r="A25" s="8">
        <v>24</v>
      </c>
      <c r="B25" s="8">
        <v>4712</v>
      </c>
      <c r="C25" s="8">
        <v>0</v>
      </c>
      <c r="D25" s="8">
        <v>1</v>
      </c>
      <c r="E25" s="1">
        <f t="shared" si="0"/>
        <v>72</v>
      </c>
      <c r="F25" s="1">
        <f t="shared" si="1"/>
        <v>74.5</v>
      </c>
      <c r="G25" s="24"/>
      <c r="H25" s="24"/>
      <c r="I25" s="1">
        <f t="shared" si="2"/>
        <v>-78.5</v>
      </c>
      <c r="J25" s="1">
        <f t="shared" si="3"/>
        <v>6162.25</v>
      </c>
      <c r="K25" s="28">
        <f t="shared" si="4"/>
        <v>-76</v>
      </c>
      <c r="L25" s="28">
        <f t="shared" si="5"/>
        <v>5776</v>
      </c>
      <c r="M25" s="1">
        <f t="shared" si="6"/>
        <v>5966</v>
      </c>
      <c r="N25" s="24"/>
      <c r="O25" s="24"/>
      <c r="P25" s="24"/>
      <c r="Q25" s="24"/>
      <c r="R25" s="24"/>
      <c r="S25" s="24"/>
    </row>
    <row r="26" spans="1:19" x14ac:dyDescent="0.35">
      <c r="A26" s="8">
        <v>25</v>
      </c>
      <c r="B26" s="8">
        <v>4719</v>
      </c>
      <c r="C26" s="8">
        <v>2</v>
      </c>
      <c r="D26" s="8">
        <v>4</v>
      </c>
      <c r="E26" s="1">
        <f t="shared" si="0"/>
        <v>254</v>
      </c>
      <c r="F26" s="1">
        <f t="shared" si="1"/>
        <v>256.5</v>
      </c>
      <c r="I26" s="1">
        <f t="shared" si="2"/>
        <v>103.5</v>
      </c>
      <c r="J26" s="1">
        <f t="shared" si="3"/>
        <v>10712.25</v>
      </c>
      <c r="K26" s="28">
        <f t="shared" si="4"/>
        <v>106</v>
      </c>
      <c r="L26" s="28">
        <f t="shared" si="5"/>
        <v>11236</v>
      </c>
      <c r="M26" s="1">
        <f t="shared" si="6"/>
        <v>10971</v>
      </c>
    </row>
    <row r="27" spans="1:19" x14ac:dyDescent="0.35">
      <c r="A27" s="8">
        <v>26</v>
      </c>
      <c r="B27" s="8">
        <v>4715</v>
      </c>
      <c r="C27" s="8">
        <v>0</v>
      </c>
      <c r="D27" s="8">
        <v>1</v>
      </c>
      <c r="E27" s="1">
        <f t="shared" si="0"/>
        <v>72</v>
      </c>
      <c r="F27" s="1">
        <f t="shared" si="1"/>
        <v>74.5</v>
      </c>
      <c r="I27" s="1">
        <f t="shared" si="2"/>
        <v>-78.5</v>
      </c>
      <c r="J27" s="1">
        <f t="shared" si="3"/>
        <v>6162.25</v>
      </c>
      <c r="K27" s="28">
        <f t="shared" si="4"/>
        <v>-76</v>
      </c>
      <c r="L27" s="28">
        <f t="shared" si="5"/>
        <v>5776</v>
      </c>
      <c r="M27" s="1">
        <f t="shared" si="6"/>
        <v>5966</v>
      </c>
    </row>
    <row r="28" spans="1:19" x14ac:dyDescent="0.35">
      <c r="A28" s="8">
        <v>27</v>
      </c>
      <c r="B28" s="8">
        <v>4714</v>
      </c>
      <c r="C28" s="8">
        <v>0</v>
      </c>
      <c r="D28" s="8">
        <v>1</v>
      </c>
      <c r="E28" s="1">
        <f t="shared" si="0"/>
        <v>72</v>
      </c>
      <c r="F28" s="1">
        <f t="shared" si="1"/>
        <v>74.5</v>
      </c>
      <c r="I28" s="1">
        <f t="shared" si="2"/>
        <v>-78.5</v>
      </c>
      <c r="J28" s="1">
        <f t="shared" si="3"/>
        <v>6162.25</v>
      </c>
      <c r="K28" s="28">
        <f t="shared" si="4"/>
        <v>-76</v>
      </c>
      <c r="L28" s="28">
        <f t="shared" si="5"/>
        <v>5776</v>
      </c>
      <c r="M28" s="1">
        <f t="shared" si="6"/>
        <v>5966</v>
      </c>
    </row>
    <row r="29" spans="1:19" x14ac:dyDescent="0.35">
      <c r="A29" s="8">
        <v>28</v>
      </c>
      <c r="B29" s="8">
        <v>4714</v>
      </c>
      <c r="C29" s="8">
        <v>1</v>
      </c>
      <c r="D29" s="8">
        <v>2</v>
      </c>
      <c r="E29" s="1">
        <f t="shared" si="0"/>
        <v>175.5</v>
      </c>
      <c r="F29" s="1">
        <f t="shared" si="1"/>
        <v>178.5</v>
      </c>
      <c r="I29" s="1">
        <f t="shared" si="2"/>
        <v>25</v>
      </c>
      <c r="J29" s="1">
        <f t="shared" si="3"/>
        <v>625</v>
      </c>
      <c r="K29" s="28">
        <f t="shared" si="4"/>
        <v>28</v>
      </c>
      <c r="L29" s="28">
        <f t="shared" si="5"/>
        <v>784</v>
      </c>
      <c r="M29" s="1">
        <f t="shared" si="6"/>
        <v>700</v>
      </c>
    </row>
    <row r="30" spans="1:19" x14ac:dyDescent="0.35">
      <c r="A30" s="8">
        <v>29</v>
      </c>
      <c r="B30" s="8">
        <v>4716</v>
      </c>
      <c r="C30" s="8">
        <v>0</v>
      </c>
      <c r="D30" s="8">
        <v>1</v>
      </c>
      <c r="E30" s="1">
        <f t="shared" si="0"/>
        <v>72</v>
      </c>
      <c r="F30" s="1">
        <f t="shared" si="1"/>
        <v>74.5</v>
      </c>
      <c r="I30" s="1">
        <f t="shared" si="2"/>
        <v>-78.5</v>
      </c>
      <c r="J30" s="1">
        <f t="shared" si="3"/>
        <v>6162.25</v>
      </c>
      <c r="K30" s="28">
        <f t="shared" si="4"/>
        <v>-76</v>
      </c>
      <c r="L30" s="28">
        <f t="shared" si="5"/>
        <v>5776</v>
      </c>
      <c r="M30" s="1">
        <f t="shared" si="6"/>
        <v>5966</v>
      </c>
    </row>
    <row r="31" spans="1:19" x14ac:dyDescent="0.35">
      <c r="A31" s="8">
        <v>30</v>
      </c>
      <c r="B31" s="8">
        <v>4712</v>
      </c>
      <c r="C31" s="8">
        <v>0</v>
      </c>
      <c r="D31" s="8">
        <v>1</v>
      </c>
      <c r="E31" s="1">
        <f t="shared" si="0"/>
        <v>72</v>
      </c>
      <c r="F31" s="1">
        <f t="shared" si="1"/>
        <v>74.5</v>
      </c>
      <c r="I31" s="1">
        <f t="shared" si="2"/>
        <v>-78.5</v>
      </c>
      <c r="J31" s="1">
        <f t="shared" si="3"/>
        <v>6162.25</v>
      </c>
      <c r="K31" s="28">
        <f t="shared" si="4"/>
        <v>-76</v>
      </c>
      <c r="L31" s="28">
        <f t="shared" si="5"/>
        <v>5776</v>
      </c>
      <c r="M31" s="1">
        <f t="shared" si="6"/>
        <v>5966</v>
      </c>
    </row>
    <row r="32" spans="1:19" x14ac:dyDescent="0.35">
      <c r="A32" s="8">
        <v>31</v>
      </c>
      <c r="B32" s="8">
        <v>4713</v>
      </c>
      <c r="C32" s="8">
        <v>1</v>
      </c>
      <c r="D32" s="8">
        <v>2</v>
      </c>
      <c r="E32" s="1">
        <f t="shared" si="0"/>
        <v>175.5</v>
      </c>
      <c r="F32" s="1">
        <f t="shared" si="1"/>
        <v>178.5</v>
      </c>
      <c r="I32" s="1">
        <f t="shared" si="2"/>
        <v>25</v>
      </c>
      <c r="J32" s="1">
        <f t="shared" si="3"/>
        <v>625</v>
      </c>
      <c r="K32" s="28">
        <f t="shared" si="4"/>
        <v>28</v>
      </c>
      <c r="L32" s="28">
        <f t="shared" si="5"/>
        <v>784</v>
      </c>
      <c r="M32" s="1">
        <f t="shared" si="6"/>
        <v>700</v>
      </c>
    </row>
    <row r="33" spans="1:13" x14ac:dyDescent="0.35">
      <c r="A33" s="8">
        <v>32</v>
      </c>
      <c r="B33" s="8">
        <v>4721</v>
      </c>
      <c r="C33" s="8">
        <v>2</v>
      </c>
      <c r="D33" s="8">
        <v>4</v>
      </c>
      <c r="E33" s="1">
        <f t="shared" si="0"/>
        <v>254</v>
      </c>
      <c r="F33" s="1">
        <f t="shared" si="1"/>
        <v>256.5</v>
      </c>
      <c r="I33" s="1">
        <f t="shared" si="2"/>
        <v>103.5</v>
      </c>
      <c r="J33" s="1">
        <f t="shared" si="3"/>
        <v>10712.25</v>
      </c>
      <c r="K33" s="28">
        <f t="shared" si="4"/>
        <v>106</v>
      </c>
      <c r="L33" s="28">
        <f t="shared" si="5"/>
        <v>11236</v>
      </c>
      <c r="M33" s="1">
        <f t="shared" si="6"/>
        <v>10971</v>
      </c>
    </row>
    <row r="34" spans="1:13" x14ac:dyDescent="0.35">
      <c r="A34" s="8">
        <v>33</v>
      </c>
      <c r="B34" s="8">
        <v>4711</v>
      </c>
      <c r="C34" s="8">
        <v>0</v>
      </c>
      <c r="D34" s="8">
        <v>1</v>
      </c>
      <c r="E34" s="1">
        <f t="shared" si="0"/>
        <v>72</v>
      </c>
      <c r="F34" s="1">
        <f t="shared" si="1"/>
        <v>74.5</v>
      </c>
      <c r="I34" s="1">
        <f t="shared" si="2"/>
        <v>-78.5</v>
      </c>
      <c r="J34" s="1">
        <f t="shared" si="3"/>
        <v>6162.25</v>
      </c>
      <c r="K34" s="28">
        <f t="shared" si="4"/>
        <v>-76</v>
      </c>
      <c r="L34" s="28">
        <f t="shared" si="5"/>
        <v>5776</v>
      </c>
      <c r="M34" s="1">
        <f t="shared" si="6"/>
        <v>5966</v>
      </c>
    </row>
    <row r="35" spans="1:13" x14ac:dyDescent="0.35">
      <c r="A35" s="8">
        <v>34</v>
      </c>
      <c r="B35" s="8">
        <v>4713</v>
      </c>
      <c r="C35" s="8">
        <v>0</v>
      </c>
      <c r="D35" s="8">
        <v>1</v>
      </c>
      <c r="E35" s="1">
        <f t="shared" si="0"/>
        <v>72</v>
      </c>
      <c r="F35" s="1">
        <f t="shared" si="1"/>
        <v>74.5</v>
      </c>
      <c r="I35" s="1">
        <f t="shared" si="2"/>
        <v>-78.5</v>
      </c>
      <c r="J35" s="1">
        <f t="shared" si="3"/>
        <v>6162.25</v>
      </c>
      <c r="K35" s="28">
        <f t="shared" si="4"/>
        <v>-76</v>
      </c>
      <c r="L35" s="28">
        <f t="shared" si="5"/>
        <v>5776</v>
      </c>
      <c r="M35" s="1">
        <f t="shared" si="6"/>
        <v>5966</v>
      </c>
    </row>
    <row r="36" spans="1:13" x14ac:dyDescent="0.35">
      <c r="A36" s="8">
        <v>35</v>
      </c>
      <c r="B36" s="8">
        <v>4714</v>
      </c>
      <c r="C36" s="8">
        <v>0</v>
      </c>
      <c r="D36" s="8">
        <v>1</v>
      </c>
      <c r="E36" s="1">
        <f t="shared" si="0"/>
        <v>72</v>
      </c>
      <c r="F36" s="1">
        <f t="shared" si="1"/>
        <v>74.5</v>
      </c>
      <c r="I36" s="1">
        <f t="shared" si="2"/>
        <v>-78.5</v>
      </c>
      <c r="J36" s="1">
        <f t="shared" si="3"/>
        <v>6162.25</v>
      </c>
      <c r="K36" s="28">
        <f t="shared" si="4"/>
        <v>-76</v>
      </c>
      <c r="L36" s="28">
        <f t="shared" si="5"/>
        <v>5776</v>
      </c>
      <c r="M36" s="1">
        <f t="shared" si="6"/>
        <v>5966</v>
      </c>
    </row>
    <row r="37" spans="1:13" x14ac:dyDescent="0.35">
      <c r="A37" s="8">
        <v>36</v>
      </c>
      <c r="B37" s="8">
        <v>4715</v>
      </c>
      <c r="C37" s="8">
        <v>0</v>
      </c>
      <c r="D37" s="8">
        <v>1</v>
      </c>
      <c r="E37" s="1">
        <f t="shared" si="0"/>
        <v>72</v>
      </c>
      <c r="F37" s="1">
        <f t="shared" si="1"/>
        <v>74.5</v>
      </c>
      <c r="I37" s="1">
        <f t="shared" si="2"/>
        <v>-78.5</v>
      </c>
      <c r="J37" s="1">
        <f t="shared" si="3"/>
        <v>6162.25</v>
      </c>
      <c r="K37" s="28">
        <f t="shared" si="4"/>
        <v>-76</v>
      </c>
      <c r="L37" s="28">
        <f t="shared" si="5"/>
        <v>5776</v>
      </c>
      <c r="M37" s="1">
        <f t="shared" si="6"/>
        <v>5966</v>
      </c>
    </row>
    <row r="38" spans="1:13" x14ac:dyDescent="0.35">
      <c r="A38" s="8">
        <v>37</v>
      </c>
      <c r="B38" s="8">
        <v>4711</v>
      </c>
      <c r="C38" s="8">
        <v>0</v>
      </c>
      <c r="D38" s="8">
        <v>1</v>
      </c>
      <c r="E38" s="1">
        <f t="shared" si="0"/>
        <v>72</v>
      </c>
      <c r="F38" s="1">
        <f t="shared" si="1"/>
        <v>74.5</v>
      </c>
      <c r="I38" s="1">
        <f t="shared" si="2"/>
        <v>-78.5</v>
      </c>
      <c r="J38" s="1">
        <f t="shared" si="3"/>
        <v>6162.25</v>
      </c>
      <c r="K38" s="28">
        <f t="shared" si="4"/>
        <v>-76</v>
      </c>
      <c r="L38" s="28">
        <f t="shared" si="5"/>
        <v>5776</v>
      </c>
      <c r="M38" s="1">
        <f t="shared" si="6"/>
        <v>5966</v>
      </c>
    </row>
    <row r="39" spans="1:13" x14ac:dyDescent="0.35">
      <c r="A39" s="8">
        <v>38</v>
      </c>
      <c r="B39" s="8">
        <v>4712</v>
      </c>
      <c r="C39" s="8">
        <v>0</v>
      </c>
      <c r="D39" s="8">
        <v>1</v>
      </c>
      <c r="E39" s="1">
        <f t="shared" si="0"/>
        <v>72</v>
      </c>
      <c r="F39" s="1">
        <f t="shared" si="1"/>
        <v>74.5</v>
      </c>
      <c r="I39" s="1">
        <f t="shared" si="2"/>
        <v>-78.5</v>
      </c>
      <c r="J39" s="1">
        <f t="shared" si="3"/>
        <v>6162.25</v>
      </c>
      <c r="K39" s="28">
        <f t="shared" si="4"/>
        <v>-76</v>
      </c>
      <c r="L39" s="28">
        <f t="shared" si="5"/>
        <v>5776</v>
      </c>
      <c r="M39" s="1">
        <f t="shared" si="6"/>
        <v>5966</v>
      </c>
    </row>
    <row r="40" spans="1:13" x14ac:dyDescent="0.35">
      <c r="A40" s="8">
        <v>39</v>
      </c>
      <c r="B40" s="8">
        <v>4713</v>
      </c>
      <c r="C40" s="8">
        <v>0</v>
      </c>
      <c r="D40" s="8">
        <v>1</v>
      </c>
      <c r="E40" s="1">
        <f t="shared" si="0"/>
        <v>72</v>
      </c>
      <c r="F40" s="1">
        <f t="shared" si="1"/>
        <v>74.5</v>
      </c>
      <c r="I40" s="1">
        <f t="shared" si="2"/>
        <v>-78.5</v>
      </c>
      <c r="J40" s="1">
        <f t="shared" si="3"/>
        <v>6162.25</v>
      </c>
      <c r="K40" s="28">
        <f t="shared" si="4"/>
        <v>-76</v>
      </c>
      <c r="L40" s="28">
        <f t="shared" si="5"/>
        <v>5776</v>
      </c>
      <c r="M40" s="1">
        <f t="shared" si="6"/>
        <v>5966</v>
      </c>
    </row>
    <row r="41" spans="1:13" x14ac:dyDescent="0.35">
      <c r="A41" s="8">
        <v>40</v>
      </c>
      <c r="B41" s="8">
        <v>4722</v>
      </c>
      <c r="C41" s="8">
        <v>2</v>
      </c>
      <c r="D41" s="8">
        <v>4</v>
      </c>
      <c r="E41" s="1">
        <f t="shared" si="0"/>
        <v>254</v>
      </c>
      <c r="F41" s="1">
        <f t="shared" si="1"/>
        <v>256.5</v>
      </c>
      <c r="I41" s="1">
        <f t="shared" si="2"/>
        <v>103.5</v>
      </c>
      <c r="J41" s="1">
        <f t="shared" si="3"/>
        <v>10712.25</v>
      </c>
      <c r="K41" s="28">
        <f t="shared" si="4"/>
        <v>106</v>
      </c>
      <c r="L41" s="28">
        <f t="shared" si="5"/>
        <v>11236</v>
      </c>
      <c r="M41" s="1">
        <f t="shared" si="6"/>
        <v>10971</v>
      </c>
    </row>
    <row r="42" spans="1:13" x14ac:dyDescent="0.35">
      <c r="A42" s="8">
        <v>41</v>
      </c>
      <c r="B42" s="8">
        <v>4713</v>
      </c>
      <c r="C42" s="8">
        <v>0</v>
      </c>
      <c r="D42" s="8">
        <v>1</v>
      </c>
      <c r="E42" s="1">
        <f t="shared" si="0"/>
        <v>72</v>
      </c>
      <c r="F42" s="1">
        <f t="shared" si="1"/>
        <v>74.5</v>
      </c>
      <c r="I42" s="1">
        <f t="shared" si="2"/>
        <v>-78.5</v>
      </c>
      <c r="J42" s="1">
        <f t="shared" si="3"/>
        <v>6162.25</v>
      </c>
      <c r="K42" s="28">
        <f t="shared" si="4"/>
        <v>-76</v>
      </c>
      <c r="L42" s="28">
        <f t="shared" si="5"/>
        <v>5776</v>
      </c>
      <c r="M42" s="1">
        <f t="shared" si="6"/>
        <v>5966</v>
      </c>
    </row>
    <row r="43" spans="1:13" x14ac:dyDescent="0.35">
      <c r="A43" s="8">
        <v>42</v>
      </c>
      <c r="B43" s="8">
        <v>4717</v>
      </c>
      <c r="C43" s="8">
        <v>2</v>
      </c>
      <c r="D43" s="8">
        <v>4</v>
      </c>
      <c r="E43" s="1">
        <f t="shared" si="0"/>
        <v>254</v>
      </c>
      <c r="F43" s="1">
        <f t="shared" si="1"/>
        <v>256.5</v>
      </c>
      <c r="I43" s="1">
        <f t="shared" si="2"/>
        <v>103.5</v>
      </c>
      <c r="J43" s="1">
        <f t="shared" si="3"/>
        <v>10712.25</v>
      </c>
      <c r="K43" s="28">
        <f t="shared" si="4"/>
        <v>106</v>
      </c>
      <c r="L43" s="28">
        <f t="shared" si="5"/>
        <v>11236</v>
      </c>
      <c r="M43" s="1">
        <f t="shared" si="6"/>
        <v>10971</v>
      </c>
    </row>
    <row r="44" spans="1:13" x14ac:dyDescent="0.35">
      <c r="A44" s="8">
        <v>43</v>
      </c>
      <c r="B44" s="8">
        <v>4716</v>
      </c>
      <c r="C44" s="8">
        <v>1</v>
      </c>
      <c r="D44" s="8">
        <v>2</v>
      </c>
      <c r="E44" s="1">
        <f t="shared" si="0"/>
        <v>175.5</v>
      </c>
      <c r="F44" s="1">
        <f t="shared" si="1"/>
        <v>178.5</v>
      </c>
      <c r="I44" s="1">
        <f t="shared" si="2"/>
        <v>25</v>
      </c>
      <c r="J44" s="1">
        <f t="shared" si="3"/>
        <v>625</v>
      </c>
      <c r="K44" s="28">
        <f t="shared" si="4"/>
        <v>28</v>
      </c>
      <c r="L44" s="28">
        <f t="shared" si="5"/>
        <v>784</v>
      </c>
      <c r="M44" s="1">
        <f t="shared" si="6"/>
        <v>700</v>
      </c>
    </row>
    <row r="45" spans="1:13" x14ac:dyDescent="0.35">
      <c r="A45" s="8">
        <v>44</v>
      </c>
      <c r="B45" s="8">
        <v>4717</v>
      </c>
      <c r="C45" s="8">
        <v>2</v>
      </c>
      <c r="D45" s="8">
        <v>1</v>
      </c>
      <c r="E45" s="1">
        <f t="shared" si="0"/>
        <v>254</v>
      </c>
      <c r="F45" s="1">
        <f t="shared" si="1"/>
        <v>74.5</v>
      </c>
      <c r="I45" s="1">
        <f t="shared" si="2"/>
        <v>103.5</v>
      </c>
      <c r="J45" s="1">
        <f t="shared" si="3"/>
        <v>10712.25</v>
      </c>
      <c r="K45" s="28">
        <f t="shared" si="4"/>
        <v>-76</v>
      </c>
      <c r="L45" s="28">
        <f t="shared" si="5"/>
        <v>5776</v>
      </c>
      <c r="M45" s="1">
        <f t="shared" si="6"/>
        <v>-7866</v>
      </c>
    </row>
    <row r="46" spans="1:13" x14ac:dyDescent="0.35">
      <c r="A46" s="8">
        <v>45</v>
      </c>
      <c r="B46" s="8">
        <v>4715</v>
      </c>
      <c r="C46" s="8">
        <v>0</v>
      </c>
      <c r="D46" s="8">
        <v>1</v>
      </c>
      <c r="E46" s="1">
        <f t="shared" si="0"/>
        <v>72</v>
      </c>
      <c r="F46" s="1">
        <f t="shared" si="1"/>
        <v>74.5</v>
      </c>
      <c r="I46" s="1">
        <f t="shared" si="2"/>
        <v>-78.5</v>
      </c>
      <c r="J46" s="1">
        <f t="shared" si="3"/>
        <v>6162.25</v>
      </c>
      <c r="K46" s="28">
        <f t="shared" si="4"/>
        <v>-76</v>
      </c>
      <c r="L46" s="28">
        <f t="shared" si="5"/>
        <v>5776</v>
      </c>
      <c r="M46" s="1">
        <f t="shared" si="6"/>
        <v>5966</v>
      </c>
    </row>
    <row r="47" spans="1:13" x14ac:dyDescent="0.35">
      <c r="A47" s="8">
        <v>46</v>
      </c>
      <c r="B47" s="8">
        <v>4721</v>
      </c>
      <c r="C47" s="8">
        <v>2</v>
      </c>
      <c r="D47" s="8">
        <v>4</v>
      </c>
      <c r="E47" s="1">
        <f t="shared" si="0"/>
        <v>254</v>
      </c>
      <c r="F47" s="1">
        <f t="shared" si="1"/>
        <v>256.5</v>
      </c>
      <c r="I47" s="1">
        <f t="shared" si="2"/>
        <v>103.5</v>
      </c>
      <c r="J47" s="1">
        <f t="shared" si="3"/>
        <v>10712.25</v>
      </c>
      <c r="K47" s="28">
        <f t="shared" si="4"/>
        <v>106</v>
      </c>
      <c r="L47" s="28">
        <f t="shared" si="5"/>
        <v>11236</v>
      </c>
      <c r="M47" s="1">
        <f t="shared" si="6"/>
        <v>10971</v>
      </c>
    </row>
    <row r="48" spans="1:13" x14ac:dyDescent="0.35">
      <c r="A48" s="8">
        <v>47</v>
      </c>
      <c r="B48" s="8">
        <v>4714</v>
      </c>
      <c r="C48" s="8">
        <v>0</v>
      </c>
      <c r="D48" s="8">
        <v>1</v>
      </c>
      <c r="E48" s="1">
        <f t="shared" si="0"/>
        <v>72</v>
      </c>
      <c r="F48" s="1">
        <f t="shared" si="1"/>
        <v>74.5</v>
      </c>
      <c r="I48" s="1">
        <f t="shared" si="2"/>
        <v>-78.5</v>
      </c>
      <c r="J48" s="1">
        <f t="shared" si="3"/>
        <v>6162.25</v>
      </c>
      <c r="K48" s="28">
        <f t="shared" si="4"/>
        <v>-76</v>
      </c>
      <c r="L48" s="28">
        <f t="shared" si="5"/>
        <v>5776</v>
      </c>
      <c r="M48" s="1">
        <f t="shared" si="6"/>
        <v>5966</v>
      </c>
    </row>
    <row r="49" spans="1:13" x14ac:dyDescent="0.35">
      <c r="A49" s="8">
        <v>48</v>
      </c>
      <c r="B49" s="8">
        <v>4719</v>
      </c>
      <c r="C49" s="8">
        <v>1</v>
      </c>
      <c r="D49" s="8">
        <v>2</v>
      </c>
      <c r="E49" s="1">
        <f t="shared" si="0"/>
        <v>175.5</v>
      </c>
      <c r="F49" s="1">
        <f t="shared" si="1"/>
        <v>178.5</v>
      </c>
      <c r="I49" s="1">
        <f t="shared" si="2"/>
        <v>25</v>
      </c>
      <c r="J49" s="1">
        <f t="shared" si="3"/>
        <v>625</v>
      </c>
      <c r="K49" s="28">
        <f t="shared" si="4"/>
        <v>28</v>
      </c>
      <c r="L49" s="28">
        <f t="shared" si="5"/>
        <v>784</v>
      </c>
      <c r="M49" s="1">
        <f t="shared" si="6"/>
        <v>700</v>
      </c>
    </row>
    <row r="50" spans="1:13" x14ac:dyDescent="0.35">
      <c r="A50" s="8">
        <v>49</v>
      </c>
      <c r="B50" s="8">
        <v>4712</v>
      </c>
      <c r="C50" s="8">
        <v>0</v>
      </c>
      <c r="D50" s="8">
        <v>1</v>
      </c>
      <c r="E50" s="1">
        <f t="shared" si="0"/>
        <v>72</v>
      </c>
      <c r="F50" s="1">
        <f t="shared" si="1"/>
        <v>74.5</v>
      </c>
      <c r="I50" s="1">
        <f t="shared" si="2"/>
        <v>-78.5</v>
      </c>
      <c r="J50" s="1">
        <f t="shared" si="3"/>
        <v>6162.25</v>
      </c>
      <c r="K50" s="28">
        <f t="shared" si="4"/>
        <v>-76</v>
      </c>
      <c r="L50" s="28">
        <f t="shared" si="5"/>
        <v>5776</v>
      </c>
      <c r="M50" s="1">
        <f t="shared" si="6"/>
        <v>5966</v>
      </c>
    </row>
    <row r="51" spans="1:13" x14ac:dyDescent="0.35">
      <c r="A51" s="8">
        <v>50</v>
      </c>
      <c r="B51" s="8">
        <v>4714</v>
      </c>
      <c r="C51" s="8">
        <v>1</v>
      </c>
      <c r="D51" s="8">
        <v>2</v>
      </c>
      <c r="E51" s="1">
        <f t="shared" si="0"/>
        <v>175.5</v>
      </c>
      <c r="F51" s="1">
        <f t="shared" si="1"/>
        <v>178.5</v>
      </c>
      <c r="I51" s="1">
        <f t="shared" si="2"/>
        <v>25</v>
      </c>
      <c r="J51" s="1">
        <f t="shared" si="3"/>
        <v>625</v>
      </c>
      <c r="K51" s="28">
        <f t="shared" si="4"/>
        <v>28</v>
      </c>
      <c r="L51" s="28">
        <f t="shared" si="5"/>
        <v>784</v>
      </c>
      <c r="M51" s="1">
        <f t="shared" si="6"/>
        <v>700</v>
      </c>
    </row>
    <row r="52" spans="1:13" x14ac:dyDescent="0.35">
      <c r="A52" s="8">
        <v>51</v>
      </c>
      <c r="B52" s="8">
        <v>4711</v>
      </c>
      <c r="C52" s="8">
        <v>0</v>
      </c>
      <c r="D52" s="8">
        <v>1</v>
      </c>
      <c r="E52" s="1">
        <f t="shared" si="0"/>
        <v>72</v>
      </c>
      <c r="F52" s="1">
        <f t="shared" si="1"/>
        <v>74.5</v>
      </c>
      <c r="I52" s="1">
        <f t="shared" si="2"/>
        <v>-78.5</v>
      </c>
      <c r="J52" s="1">
        <f t="shared" si="3"/>
        <v>6162.25</v>
      </c>
      <c r="K52" s="28">
        <f t="shared" si="4"/>
        <v>-76</v>
      </c>
      <c r="L52" s="28">
        <f t="shared" si="5"/>
        <v>5776</v>
      </c>
      <c r="M52" s="1">
        <f t="shared" si="6"/>
        <v>5966</v>
      </c>
    </row>
    <row r="53" spans="1:13" x14ac:dyDescent="0.35">
      <c r="A53" s="8">
        <v>52</v>
      </c>
      <c r="B53" s="8">
        <v>4713</v>
      </c>
      <c r="C53" s="8">
        <v>0</v>
      </c>
      <c r="D53" s="8">
        <v>1</v>
      </c>
      <c r="E53" s="1">
        <f t="shared" si="0"/>
        <v>72</v>
      </c>
      <c r="F53" s="1">
        <f t="shared" si="1"/>
        <v>74.5</v>
      </c>
      <c r="I53" s="1">
        <f t="shared" si="2"/>
        <v>-78.5</v>
      </c>
      <c r="J53" s="1">
        <f t="shared" si="3"/>
        <v>6162.25</v>
      </c>
      <c r="K53" s="28">
        <f t="shared" si="4"/>
        <v>-76</v>
      </c>
      <c r="L53" s="28">
        <f t="shared" si="5"/>
        <v>5776</v>
      </c>
      <c r="M53" s="1">
        <f t="shared" si="6"/>
        <v>5966</v>
      </c>
    </row>
    <row r="54" spans="1:13" x14ac:dyDescent="0.35">
      <c r="A54" s="8">
        <v>53</v>
      </c>
      <c r="B54" s="8">
        <v>4719</v>
      </c>
      <c r="C54" s="8">
        <v>1</v>
      </c>
      <c r="D54" s="8">
        <v>2</v>
      </c>
      <c r="E54" s="1">
        <f t="shared" si="0"/>
        <v>175.5</v>
      </c>
      <c r="F54" s="1">
        <f t="shared" si="1"/>
        <v>178.5</v>
      </c>
      <c r="I54" s="1">
        <f t="shared" si="2"/>
        <v>25</v>
      </c>
      <c r="J54" s="1">
        <f t="shared" si="3"/>
        <v>625</v>
      </c>
      <c r="K54" s="28">
        <f t="shared" si="4"/>
        <v>28</v>
      </c>
      <c r="L54" s="28">
        <f t="shared" si="5"/>
        <v>784</v>
      </c>
      <c r="M54" s="1">
        <f t="shared" si="6"/>
        <v>700</v>
      </c>
    </row>
    <row r="55" spans="1:13" x14ac:dyDescent="0.35">
      <c r="A55" s="8">
        <v>54</v>
      </c>
      <c r="B55" s="8">
        <v>4712</v>
      </c>
      <c r="C55" s="8">
        <v>1</v>
      </c>
      <c r="D55" s="8">
        <v>2</v>
      </c>
      <c r="E55" s="1">
        <f t="shared" si="0"/>
        <v>175.5</v>
      </c>
      <c r="F55" s="1">
        <f t="shared" si="1"/>
        <v>178.5</v>
      </c>
      <c r="I55" s="1">
        <f t="shared" si="2"/>
        <v>25</v>
      </c>
      <c r="J55" s="1">
        <f t="shared" si="3"/>
        <v>625</v>
      </c>
      <c r="K55" s="28">
        <f t="shared" si="4"/>
        <v>28</v>
      </c>
      <c r="L55" s="28">
        <f t="shared" si="5"/>
        <v>784</v>
      </c>
      <c r="M55" s="1">
        <f t="shared" si="6"/>
        <v>700</v>
      </c>
    </row>
    <row r="56" spans="1:13" x14ac:dyDescent="0.35">
      <c r="A56" s="8">
        <v>55</v>
      </c>
      <c r="B56" s="8">
        <v>4715</v>
      </c>
      <c r="C56" s="8">
        <v>0</v>
      </c>
      <c r="D56" s="8">
        <v>1</v>
      </c>
      <c r="E56" s="1">
        <f t="shared" si="0"/>
        <v>72</v>
      </c>
      <c r="F56" s="1">
        <f t="shared" si="1"/>
        <v>74.5</v>
      </c>
      <c r="I56" s="1">
        <f t="shared" si="2"/>
        <v>-78.5</v>
      </c>
      <c r="J56" s="1">
        <f t="shared" si="3"/>
        <v>6162.25</v>
      </c>
      <c r="K56" s="28">
        <f t="shared" si="4"/>
        <v>-76</v>
      </c>
      <c r="L56" s="28">
        <f t="shared" si="5"/>
        <v>5776</v>
      </c>
      <c r="M56" s="1">
        <f t="shared" si="6"/>
        <v>5966</v>
      </c>
    </row>
    <row r="57" spans="1:13" x14ac:dyDescent="0.35">
      <c r="A57" s="8">
        <v>56</v>
      </c>
      <c r="B57" s="8">
        <v>4722</v>
      </c>
      <c r="C57" s="8">
        <v>2</v>
      </c>
      <c r="D57" s="8">
        <v>4</v>
      </c>
      <c r="E57" s="1">
        <f t="shared" si="0"/>
        <v>254</v>
      </c>
      <c r="F57" s="1">
        <f t="shared" si="1"/>
        <v>256.5</v>
      </c>
      <c r="I57" s="1">
        <f t="shared" si="2"/>
        <v>103.5</v>
      </c>
      <c r="J57" s="1">
        <f t="shared" si="3"/>
        <v>10712.25</v>
      </c>
      <c r="K57" s="28">
        <f t="shared" si="4"/>
        <v>106</v>
      </c>
      <c r="L57" s="28">
        <f t="shared" si="5"/>
        <v>11236</v>
      </c>
      <c r="M57" s="1">
        <f t="shared" si="6"/>
        <v>10971</v>
      </c>
    </row>
    <row r="58" spans="1:13" x14ac:dyDescent="0.35">
      <c r="A58" s="8">
        <v>57</v>
      </c>
      <c r="B58" s="8">
        <v>4713</v>
      </c>
      <c r="C58" s="8">
        <v>0</v>
      </c>
      <c r="D58" s="8">
        <v>1</v>
      </c>
      <c r="E58" s="1">
        <f t="shared" si="0"/>
        <v>72</v>
      </c>
      <c r="F58" s="1">
        <f t="shared" si="1"/>
        <v>74.5</v>
      </c>
      <c r="I58" s="1">
        <f t="shared" si="2"/>
        <v>-78.5</v>
      </c>
      <c r="J58" s="1">
        <f t="shared" si="3"/>
        <v>6162.25</v>
      </c>
      <c r="K58" s="28">
        <f t="shared" si="4"/>
        <v>-76</v>
      </c>
      <c r="L58" s="28">
        <f t="shared" si="5"/>
        <v>5776</v>
      </c>
      <c r="M58" s="1">
        <f t="shared" si="6"/>
        <v>5966</v>
      </c>
    </row>
    <row r="59" spans="1:13" x14ac:dyDescent="0.35">
      <c r="A59" s="8">
        <v>58</v>
      </c>
      <c r="B59" s="8">
        <v>4712</v>
      </c>
      <c r="C59" s="8">
        <v>0</v>
      </c>
      <c r="D59" s="8">
        <v>1</v>
      </c>
      <c r="E59" s="1">
        <f t="shared" si="0"/>
        <v>72</v>
      </c>
      <c r="F59" s="1">
        <f t="shared" si="1"/>
        <v>74.5</v>
      </c>
      <c r="I59" s="1">
        <f t="shared" si="2"/>
        <v>-78.5</v>
      </c>
      <c r="J59" s="1">
        <f t="shared" si="3"/>
        <v>6162.25</v>
      </c>
      <c r="K59" s="28">
        <f t="shared" si="4"/>
        <v>-76</v>
      </c>
      <c r="L59" s="28">
        <f t="shared" si="5"/>
        <v>5776</v>
      </c>
      <c r="M59" s="1">
        <f t="shared" si="6"/>
        <v>5966</v>
      </c>
    </row>
    <row r="60" spans="1:13" x14ac:dyDescent="0.35">
      <c r="A60" s="8">
        <v>59</v>
      </c>
      <c r="B60" s="8">
        <v>4711</v>
      </c>
      <c r="C60" s="8">
        <v>1</v>
      </c>
      <c r="D60" s="8">
        <v>2</v>
      </c>
      <c r="E60" s="1">
        <f t="shared" si="0"/>
        <v>175.5</v>
      </c>
      <c r="F60" s="1">
        <f t="shared" si="1"/>
        <v>178.5</v>
      </c>
      <c r="I60" s="1">
        <f t="shared" si="2"/>
        <v>25</v>
      </c>
      <c r="J60" s="1">
        <f t="shared" si="3"/>
        <v>625</v>
      </c>
      <c r="K60" s="28">
        <f t="shared" si="4"/>
        <v>28</v>
      </c>
      <c r="L60" s="28">
        <f t="shared" si="5"/>
        <v>784</v>
      </c>
      <c r="M60" s="1">
        <f t="shared" si="6"/>
        <v>700</v>
      </c>
    </row>
    <row r="61" spans="1:13" x14ac:dyDescent="0.35">
      <c r="A61" s="8">
        <v>60</v>
      </c>
      <c r="B61" s="8">
        <v>4721</v>
      </c>
      <c r="C61" s="8">
        <v>2</v>
      </c>
      <c r="D61" s="8">
        <v>4</v>
      </c>
      <c r="E61" s="1">
        <f t="shared" si="0"/>
        <v>254</v>
      </c>
      <c r="F61" s="1">
        <f t="shared" si="1"/>
        <v>256.5</v>
      </c>
      <c r="I61" s="1">
        <f t="shared" si="2"/>
        <v>103.5</v>
      </c>
      <c r="J61" s="1">
        <f t="shared" si="3"/>
        <v>10712.25</v>
      </c>
      <c r="K61" s="28">
        <f t="shared" si="4"/>
        <v>106</v>
      </c>
      <c r="L61" s="28">
        <f t="shared" si="5"/>
        <v>11236</v>
      </c>
      <c r="M61" s="1">
        <f t="shared" si="6"/>
        <v>10971</v>
      </c>
    </row>
    <row r="62" spans="1:13" x14ac:dyDescent="0.35">
      <c r="A62" s="8">
        <v>61</v>
      </c>
      <c r="B62" s="8">
        <v>4722</v>
      </c>
      <c r="C62" s="8">
        <v>2</v>
      </c>
      <c r="D62" s="8">
        <v>4</v>
      </c>
      <c r="E62" s="1">
        <f t="shared" si="0"/>
        <v>254</v>
      </c>
      <c r="F62" s="1">
        <f t="shared" si="1"/>
        <v>256.5</v>
      </c>
      <c r="I62" s="1">
        <f t="shared" si="2"/>
        <v>103.5</v>
      </c>
      <c r="J62" s="1">
        <f t="shared" si="3"/>
        <v>10712.25</v>
      </c>
      <c r="K62" s="28">
        <f t="shared" si="4"/>
        <v>106</v>
      </c>
      <c r="L62" s="28">
        <f t="shared" si="5"/>
        <v>11236</v>
      </c>
      <c r="M62" s="1">
        <f t="shared" si="6"/>
        <v>10971</v>
      </c>
    </row>
    <row r="63" spans="1:13" x14ac:dyDescent="0.35">
      <c r="A63" s="8">
        <v>62</v>
      </c>
      <c r="B63" s="8">
        <v>4721</v>
      </c>
      <c r="C63" s="8">
        <v>2</v>
      </c>
      <c r="D63" s="8">
        <v>4</v>
      </c>
      <c r="E63" s="1">
        <f t="shared" si="0"/>
        <v>254</v>
      </c>
      <c r="F63" s="1">
        <f t="shared" si="1"/>
        <v>256.5</v>
      </c>
      <c r="I63" s="1">
        <f t="shared" si="2"/>
        <v>103.5</v>
      </c>
      <c r="J63" s="1">
        <f t="shared" si="3"/>
        <v>10712.25</v>
      </c>
      <c r="K63" s="28">
        <f t="shared" si="4"/>
        <v>106</v>
      </c>
      <c r="L63" s="28">
        <f t="shared" si="5"/>
        <v>11236</v>
      </c>
      <c r="M63" s="1">
        <f t="shared" si="6"/>
        <v>10971</v>
      </c>
    </row>
    <row r="64" spans="1:13" x14ac:dyDescent="0.35">
      <c r="A64" s="8">
        <v>63</v>
      </c>
      <c r="B64" s="8">
        <v>4715</v>
      </c>
      <c r="C64" s="8">
        <v>0</v>
      </c>
      <c r="D64" s="8">
        <v>2</v>
      </c>
      <c r="E64" s="1">
        <f t="shared" si="0"/>
        <v>72</v>
      </c>
      <c r="F64" s="1">
        <f t="shared" si="1"/>
        <v>178.5</v>
      </c>
      <c r="I64" s="1">
        <f t="shared" si="2"/>
        <v>-78.5</v>
      </c>
      <c r="J64" s="1">
        <f t="shared" si="3"/>
        <v>6162.25</v>
      </c>
      <c r="K64" s="28">
        <f t="shared" si="4"/>
        <v>28</v>
      </c>
      <c r="L64" s="28">
        <f t="shared" si="5"/>
        <v>784</v>
      </c>
      <c r="M64" s="1">
        <f t="shared" si="6"/>
        <v>-2198</v>
      </c>
    </row>
    <row r="65" spans="1:13" x14ac:dyDescent="0.35">
      <c r="A65" s="8">
        <v>64</v>
      </c>
      <c r="B65" s="8">
        <v>4714</v>
      </c>
      <c r="C65" s="8">
        <v>0</v>
      </c>
      <c r="D65" s="8">
        <v>1</v>
      </c>
      <c r="E65" s="1">
        <f t="shared" si="0"/>
        <v>72</v>
      </c>
      <c r="F65" s="1">
        <f t="shared" si="1"/>
        <v>74.5</v>
      </c>
      <c r="I65" s="1">
        <f t="shared" si="2"/>
        <v>-78.5</v>
      </c>
      <c r="J65" s="1">
        <f t="shared" si="3"/>
        <v>6162.25</v>
      </c>
      <c r="K65" s="28">
        <f t="shared" si="4"/>
        <v>-76</v>
      </c>
      <c r="L65" s="28">
        <f t="shared" si="5"/>
        <v>5776</v>
      </c>
      <c r="M65" s="1">
        <f t="shared" si="6"/>
        <v>5966</v>
      </c>
    </row>
    <row r="66" spans="1:13" x14ac:dyDescent="0.35">
      <c r="A66" s="8">
        <v>65</v>
      </c>
      <c r="B66" s="8">
        <v>4711</v>
      </c>
      <c r="C66" s="8">
        <v>0</v>
      </c>
      <c r="D66" s="8">
        <v>1</v>
      </c>
      <c r="E66" s="1">
        <f t="shared" ref="E66:E129" si="7">_xlfn.RANK.AVG(C66,C:C,1)</f>
        <v>72</v>
      </c>
      <c r="F66" s="1">
        <f t="shared" ref="F66:F129" si="8">_xlfn.RANK.AVG(D66,D:D,1)</f>
        <v>74.5</v>
      </c>
      <c r="I66" s="1">
        <f t="shared" si="2"/>
        <v>-78.5</v>
      </c>
      <c r="J66" s="1">
        <f t="shared" si="3"/>
        <v>6162.25</v>
      </c>
      <c r="K66" s="28">
        <f t="shared" si="4"/>
        <v>-76</v>
      </c>
      <c r="L66" s="28">
        <f t="shared" si="5"/>
        <v>5776</v>
      </c>
      <c r="M66" s="1">
        <f t="shared" si="6"/>
        <v>5966</v>
      </c>
    </row>
    <row r="67" spans="1:13" x14ac:dyDescent="0.35">
      <c r="A67" s="8">
        <v>66</v>
      </c>
      <c r="B67" s="8">
        <v>4719</v>
      </c>
      <c r="C67" s="8">
        <v>1</v>
      </c>
      <c r="D67" s="8">
        <v>2</v>
      </c>
      <c r="E67" s="1">
        <f t="shared" si="7"/>
        <v>175.5</v>
      </c>
      <c r="F67" s="1">
        <f t="shared" si="8"/>
        <v>178.5</v>
      </c>
      <c r="I67" s="1">
        <f t="shared" ref="I67:I130" si="9">E67-$G$2</f>
        <v>25</v>
      </c>
      <c r="J67" s="1">
        <f t="shared" ref="J67:J130" si="10">I67^2</f>
        <v>625</v>
      </c>
      <c r="K67" s="28">
        <f t="shared" ref="K67:K130" si="11">F67-$H$2</f>
        <v>28</v>
      </c>
      <c r="L67" s="28">
        <f t="shared" ref="L67:L130" si="12">K67^2</f>
        <v>784</v>
      </c>
      <c r="M67" s="1">
        <f t="shared" ref="M67:M130" si="13">I67*K67</f>
        <v>700</v>
      </c>
    </row>
    <row r="68" spans="1:13" x14ac:dyDescent="0.35">
      <c r="A68" s="8">
        <v>67</v>
      </c>
      <c r="B68" s="8">
        <v>4718</v>
      </c>
      <c r="C68" s="8">
        <v>1</v>
      </c>
      <c r="D68" s="8">
        <v>1</v>
      </c>
      <c r="E68" s="1">
        <f t="shared" si="7"/>
        <v>175.5</v>
      </c>
      <c r="F68" s="1">
        <f t="shared" si="8"/>
        <v>74.5</v>
      </c>
      <c r="I68" s="1">
        <f t="shared" si="9"/>
        <v>25</v>
      </c>
      <c r="J68" s="1">
        <f t="shared" si="10"/>
        <v>625</v>
      </c>
      <c r="K68" s="28">
        <f t="shared" si="11"/>
        <v>-76</v>
      </c>
      <c r="L68" s="28">
        <f t="shared" si="12"/>
        <v>5776</v>
      </c>
      <c r="M68" s="1">
        <f t="shared" si="13"/>
        <v>-1900</v>
      </c>
    </row>
    <row r="69" spans="1:13" x14ac:dyDescent="0.35">
      <c r="A69" s="8">
        <v>68</v>
      </c>
      <c r="B69" s="8">
        <v>4712</v>
      </c>
      <c r="C69" s="8">
        <v>0</v>
      </c>
      <c r="D69" s="8">
        <v>1</v>
      </c>
      <c r="E69" s="1">
        <f t="shared" si="7"/>
        <v>72</v>
      </c>
      <c r="F69" s="1">
        <f t="shared" si="8"/>
        <v>74.5</v>
      </c>
      <c r="I69" s="1">
        <f t="shared" si="9"/>
        <v>-78.5</v>
      </c>
      <c r="J69" s="1">
        <f t="shared" si="10"/>
        <v>6162.25</v>
      </c>
      <c r="K69" s="28">
        <f t="shared" si="11"/>
        <v>-76</v>
      </c>
      <c r="L69" s="28">
        <f t="shared" si="12"/>
        <v>5776</v>
      </c>
      <c r="M69" s="1">
        <f t="shared" si="13"/>
        <v>5966</v>
      </c>
    </row>
    <row r="70" spans="1:13" x14ac:dyDescent="0.35">
      <c r="A70" s="8">
        <v>69</v>
      </c>
      <c r="B70" s="8">
        <v>4711</v>
      </c>
      <c r="C70" s="8">
        <v>0</v>
      </c>
      <c r="D70" s="8">
        <v>1</v>
      </c>
      <c r="E70" s="1">
        <f t="shared" si="7"/>
        <v>72</v>
      </c>
      <c r="F70" s="1">
        <f t="shared" si="8"/>
        <v>74.5</v>
      </c>
      <c r="I70" s="1">
        <f t="shared" si="9"/>
        <v>-78.5</v>
      </c>
      <c r="J70" s="1">
        <f t="shared" si="10"/>
        <v>6162.25</v>
      </c>
      <c r="K70" s="28">
        <f t="shared" si="11"/>
        <v>-76</v>
      </c>
      <c r="L70" s="28">
        <f t="shared" si="12"/>
        <v>5776</v>
      </c>
      <c r="M70" s="1">
        <f t="shared" si="13"/>
        <v>5966</v>
      </c>
    </row>
    <row r="71" spans="1:13" x14ac:dyDescent="0.35">
      <c r="A71" s="8">
        <v>70</v>
      </c>
      <c r="B71" s="8">
        <v>4719</v>
      </c>
      <c r="C71" s="8">
        <v>1</v>
      </c>
      <c r="D71" s="8">
        <v>2</v>
      </c>
      <c r="E71" s="1">
        <f t="shared" si="7"/>
        <v>175.5</v>
      </c>
      <c r="F71" s="1">
        <f t="shared" si="8"/>
        <v>178.5</v>
      </c>
      <c r="I71" s="1">
        <f t="shared" si="9"/>
        <v>25</v>
      </c>
      <c r="J71" s="1">
        <f t="shared" si="10"/>
        <v>625</v>
      </c>
      <c r="K71" s="28">
        <f t="shared" si="11"/>
        <v>28</v>
      </c>
      <c r="L71" s="28">
        <f t="shared" si="12"/>
        <v>784</v>
      </c>
      <c r="M71" s="1">
        <f t="shared" si="13"/>
        <v>700</v>
      </c>
    </row>
    <row r="72" spans="1:13" x14ac:dyDescent="0.35">
      <c r="A72" s="8">
        <v>71</v>
      </c>
      <c r="B72" s="8">
        <v>4721</v>
      </c>
      <c r="C72" s="8">
        <v>2</v>
      </c>
      <c r="D72" s="8">
        <v>4</v>
      </c>
      <c r="E72" s="1">
        <f t="shared" si="7"/>
        <v>254</v>
      </c>
      <c r="F72" s="1">
        <f t="shared" si="8"/>
        <v>256.5</v>
      </c>
      <c r="I72" s="1">
        <f t="shared" si="9"/>
        <v>103.5</v>
      </c>
      <c r="J72" s="1">
        <f t="shared" si="10"/>
        <v>10712.25</v>
      </c>
      <c r="K72" s="28">
        <f t="shared" si="11"/>
        <v>106</v>
      </c>
      <c r="L72" s="28">
        <f t="shared" si="12"/>
        <v>11236</v>
      </c>
      <c r="M72" s="1">
        <f t="shared" si="13"/>
        <v>10971</v>
      </c>
    </row>
    <row r="73" spans="1:13" x14ac:dyDescent="0.35">
      <c r="A73" s="8">
        <v>72</v>
      </c>
      <c r="B73" s="8">
        <v>4720</v>
      </c>
      <c r="C73" s="8">
        <v>2</v>
      </c>
      <c r="D73" s="8">
        <v>4</v>
      </c>
      <c r="E73" s="1">
        <f t="shared" si="7"/>
        <v>254</v>
      </c>
      <c r="F73" s="1">
        <f t="shared" si="8"/>
        <v>256.5</v>
      </c>
      <c r="I73" s="1">
        <f t="shared" si="9"/>
        <v>103.5</v>
      </c>
      <c r="J73" s="1">
        <f t="shared" si="10"/>
        <v>10712.25</v>
      </c>
      <c r="K73" s="28">
        <f t="shared" si="11"/>
        <v>106</v>
      </c>
      <c r="L73" s="28">
        <f t="shared" si="12"/>
        <v>11236</v>
      </c>
      <c r="M73" s="1">
        <f t="shared" si="13"/>
        <v>10971</v>
      </c>
    </row>
    <row r="74" spans="1:13" x14ac:dyDescent="0.35">
      <c r="A74" s="8">
        <v>73</v>
      </c>
      <c r="B74" s="8">
        <v>4713</v>
      </c>
      <c r="C74" s="8">
        <v>0</v>
      </c>
      <c r="D74" s="8">
        <v>1</v>
      </c>
      <c r="E74" s="1">
        <f t="shared" si="7"/>
        <v>72</v>
      </c>
      <c r="F74" s="1">
        <f t="shared" si="8"/>
        <v>74.5</v>
      </c>
      <c r="I74" s="1">
        <f t="shared" si="9"/>
        <v>-78.5</v>
      </c>
      <c r="J74" s="1">
        <f t="shared" si="10"/>
        <v>6162.25</v>
      </c>
      <c r="K74" s="28">
        <f t="shared" si="11"/>
        <v>-76</v>
      </c>
      <c r="L74" s="28">
        <f t="shared" si="12"/>
        <v>5776</v>
      </c>
      <c r="M74" s="1">
        <f t="shared" si="13"/>
        <v>5966</v>
      </c>
    </row>
    <row r="75" spans="1:13" x14ac:dyDescent="0.35">
      <c r="A75" s="8">
        <v>74</v>
      </c>
      <c r="B75" s="8">
        <v>4719</v>
      </c>
      <c r="C75" s="8">
        <v>2</v>
      </c>
      <c r="D75" s="8">
        <v>4</v>
      </c>
      <c r="E75" s="1">
        <f t="shared" si="7"/>
        <v>254</v>
      </c>
      <c r="F75" s="1">
        <f t="shared" si="8"/>
        <v>256.5</v>
      </c>
      <c r="I75" s="1">
        <f t="shared" si="9"/>
        <v>103.5</v>
      </c>
      <c r="J75" s="1">
        <f t="shared" si="10"/>
        <v>10712.25</v>
      </c>
      <c r="K75" s="28">
        <f t="shared" si="11"/>
        <v>106</v>
      </c>
      <c r="L75" s="28">
        <f t="shared" si="12"/>
        <v>11236</v>
      </c>
      <c r="M75" s="1">
        <f t="shared" si="13"/>
        <v>10971</v>
      </c>
    </row>
    <row r="76" spans="1:13" x14ac:dyDescent="0.35">
      <c r="A76" s="8">
        <v>75</v>
      </c>
      <c r="B76" s="8">
        <v>4713</v>
      </c>
      <c r="C76" s="8">
        <v>0</v>
      </c>
      <c r="D76" s="8">
        <v>1</v>
      </c>
      <c r="E76" s="1">
        <f t="shared" si="7"/>
        <v>72</v>
      </c>
      <c r="F76" s="1">
        <f t="shared" si="8"/>
        <v>74.5</v>
      </c>
      <c r="I76" s="1">
        <f t="shared" si="9"/>
        <v>-78.5</v>
      </c>
      <c r="J76" s="1">
        <f t="shared" si="10"/>
        <v>6162.25</v>
      </c>
      <c r="K76" s="28">
        <f t="shared" si="11"/>
        <v>-76</v>
      </c>
      <c r="L76" s="28">
        <f t="shared" si="12"/>
        <v>5776</v>
      </c>
      <c r="M76" s="1">
        <f t="shared" si="13"/>
        <v>5966</v>
      </c>
    </row>
    <row r="77" spans="1:13" x14ac:dyDescent="0.35">
      <c r="A77" s="8">
        <v>76</v>
      </c>
      <c r="B77" s="8">
        <v>4712</v>
      </c>
      <c r="C77" s="8">
        <v>0</v>
      </c>
      <c r="D77" s="8">
        <v>1</v>
      </c>
      <c r="E77" s="1">
        <f t="shared" si="7"/>
        <v>72</v>
      </c>
      <c r="F77" s="1">
        <f t="shared" si="8"/>
        <v>74.5</v>
      </c>
      <c r="I77" s="1">
        <f t="shared" si="9"/>
        <v>-78.5</v>
      </c>
      <c r="J77" s="1">
        <f t="shared" si="10"/>
        <v>6162.25</v>
      </c>
      <c r="K77" s="28">
        <f t="shared" si="11"/>
        <v>-76</v>
      </c>
      <c r="L77" s="28">
        <f t="shared" si="12"/>
        <v>5776</v>
      </c>
      <c r="M77" s="1">
        <f t="shared" si="13"/>
        <v>5966</v>
      </c>
    </row>
    <row r="78" spans="1:13" x14ac:dyDescent="0.35">
      <c r="A78" s="8">
        <v>77</v>
      </c>
      <c r="B78" s="8">
        <v>4712</v>
      </c>
      <c r="C78" s="8">
        <v>1</v>
      </c>
      <c r="D78" s="8">
        <v>2</v>
      </c>
      <c r="E78" s="1">
        <f t="shared" si="7"/>
        <v>175.5</v>
      </c>
      <c r="F78" s="1">
        <f t="shared" si="8"/>
        <v>178.5</v>
      </c>
      <c r="I78" s="1">
        <f t="shared" si="9"/>
        <v>25</v>
      </c>
      <c r="J78" s="1">
        <f t="shared" si="10"/>
        <v>625</v>
      </c>
      <c r="K78" s="28">
        <f t="shared" si="11"/>
        <v>28</v>
      </c>
      <c r="L78" s="28">
        <f t="shared" si="12"/>
        <v>784</v>
      </c>
      <c r="M78" s="1">
        <f t="shared" si="13"/>
        <v>700</v>
      </c>
    </row>
    <row r="79" spans="1:13" x14ac:dyDescent="0.35">
      <c r="A79" s="8">
        <v>78</v>
      </c>
      <c r="B79" s="8">
        <v>4721</v>
      </c>
      <c r="C79" s="8">
        <v>2</v>
      </c>
      <c r="D79" s="8">
        <v>4</v>
      </c>
      <c r="E79" s="1">
        <f t="shared" si="7"/>
        <v>254</v>
      </c>
      <c r="F79" s="1">
        <f t="shared" si="8"/>
        <v>256.5</v>
      </c>
      <c r="I79" s="1">
        <f t="shared" si="9"/>
        <v>103.5</v>
      </c>
      <c r="J79" s="1">
        <f t="shared" si="10"/>
        <v>10712.25</v>
      </c>
      <c r="K79" s="28">
        <f t="shared" si="11"/>
        <v>106</v>
      </c>
      <c r="L79" s="28">
        <f t="shared" si="12"/>
        <v>11236</v>
      </c>
      <c r="M79" s="1">
        <f t="shared" si="13"/>
        <v>10971</v>
      </c>
    </row>
    <row r="80" spans="1:13" x14ac:dyDescent="0.35">
      <c r="A80" s="8">
        <v>79</v>
      </c>
      <c r="B80" s="8">
        <v>4714</v>
      </c>
      <c r="C80" s="8">
        <v>1</v>
      </c>
      <c r="D80" s="8">
        <v>2</v>
      </c>
      <c r="E80" s="1">
        <f t="shared" si="7"/>
        <v>175.5</v>
      </c>
      <c r="F80" s="1">
        <f t="shared" si="8"/>
        <v>178.5</v>
      </c>
      <c r="I80" s="1">
        <f t="shared" si="9"/>
        <v>25</v>
      </c>
      <c r="J80" s="1">
        <f t="shared" si="10"/>
        <v>625</v>
      </c>
      <c r="K80" s="28">
        <f t="shared" si="11"/>
        <v>28</v>
      </c>
      <c r="L80" s="28">
        <f t="shared" si="12"/>
        <v>784</v>
      </c>
      <c r="M80" s="1">
        <f t="shared" si="13"/>
        <v>700</v>
      </c>
    </row>
    <row r="81" spans="1:13" x14ac:dyDescent="0.35">
      <c r="A81" s="8">
        <v>80</v>
      </c>
      <c r="B81" s="8">
        <v>4712</v>
      </c>
      <c r="C81" s="8">
        <v>0</v>
      </c>
      <c r="D81" s="8">
        <v>1</v>
      </c>
      <c r="E81" s="1">
        <f t="shared" si="7"/>
        <v>72</v>
      </c>
      <c r="F81" s="1">
        <f t="shared" si="8"/>
        <v>74.5</v>
      </c>
      <c r="I81" s="1">
        <f t="shared" si="9"/>
        <v>-78.5</v>
      </c>
      <c r="J81" s="1">
        <f t="shared" si="10"/>
        <v>6162.25</v>
      </c>
      <c r="K81" s="28">
        <f t="shared" si="11"/>
        <v>-76</v>
      </c>
      <c r="L81" s="28">
        <f t="shared" si="12"/>
        <v>5776</v>
      </c>
      <c r="M81" s="1">
        <f t="shared" si="13"/>
        <v>5966</v>
      </c>
    </row>
    <row r="82" spans="1:13" x14ac:dyDescent="0.35">
      <c r="A82" s="8">
        <v>81</v>
      </c>
      <c r="B82" s="8">
        <v>4713</v>
      </c>
      <c r="C82" s="8">
        <v>0</v>
      </c>
      <c r="D82" s="8">
        <v>1</v>
      </c>
      <c r="E82" s="1">
        <f t="shared" si="7"/>
        <v>72</v>
      </c>
      <c r="F82" s="1">
        <f t="shared" si="8"/>
        <v>74.5</v>
      </c>
      <c r="I82" s="1">
        <f t="shared" si="9"/>
        <v>-78.5</v>
      </c>
      <c r="J82" s="1">
        <f t="shared" si="10"/>
        <v>6162.25</v>
      </c>
      <c r="K82" s="28">
        <f t="shared" si="11"/>
        <v>-76</v>
      </c>
      <c r="L82" s="28">
        <f t="shared" si="12"/>
        <v>5776</v>
      </c>
      <c r="M82" s="1">
        <f t="shared" si="13"/>
        <v>5966</v>
      </c>
    </row>
    <row r="83" spans="1:13" x14ac:dyDescent="0.35">
      <c r="A83" s="8">
        <v>82</v>
      </c>
      <c r="B83" s="8">
        <v>4716</v>
      </c>
      <c r="C83" s="8">
        <v>0</v>
      </c>
      <c r="D83" s="8">
        <v>1</v>
      </c>
      <c r="E83" s="1">
        <f t="shared" si="7"/>
        <v>72</v>
      </c>
      <c r="F83" s="1">
        <f t="shared" si="8"/>
        <v>74.5</v>
      </c>
      <c r="I83" s="1">
        <f t="shared" si="9"/>
        <v>-78.5</v>
      </c>
      <c r="J83" s="1">
        <f t="shared" si="10"/>
        <v>6162.25</v>
      </c>
      <c r="K83" s="28">
        <f t="shared" si="11"/>
        <v>-76</v>
      </c>
      <c r="L83" s="28">
        <f t="shared" si="12"/>
        <v>5776</v>
      </c>
      <c r="M83" s="1">
        <f t="shared" si="13"/>
        <v>5966</v>
      </c>
    </row>
    <row r="84" spans="1:13" x14ac:dyDescent="0.35">
      <c r="A84" s="8">
        <v>83</v>
      </c>
      <c r="B84" s="8">
        <v>4713</v>
      </c>
      <c r="C84" s="8">
        <v>0</v>
      </c>
      <c r="D84" s="8">
        <v>1</v>
      </c>
      <c r="E84" s="1">
        <f t="shared" si="7"/>
        <v>72</v>
      </c>
      <c r="F84" s="1">
        <f t="shared" si="8"/>
        <v>74.5</v>
      </c>
      <c r="I84" s="1">
        <f t="shared" si="9"/>
        <v>-78.5</v>
      </c>
      <c r="J84" s="1">
        <f t="shared" si="10"/>
        <v>6162.25</v>
      </c>
      <c r="K84" s="28">
        <f t="shared" si="11"/>
        <v>-76</v>
      </c>
      <c r="L84" s="28">
        <f t="shared" si="12"/>
        <v>5776</v>
      </c>
      <c r="M84" s="1">
        <f t="shared" si="13"/>
        <v>5966</v>
      </c>
    </row>
    <row r="85" spans="1:13" x14ac:dyDescent="0.35">
      <c r="A85" s="8">
        <v>84</v>
      </c>
      <c r="B85" s="8">
        <v>4716</v>
      </c>
      <c r="C85" s="8">
        <v>0</v>
      </c>
      <c r="D85" s="8">
        <v>2</v>
      </c>
      <c r="E85" s="1">
        <f t="shared" si="7"/>
        <v>72</v>
      </c>
      <c r="F85" s="1">
        <f t="shared" si="8"/>
        <v>178.5</v>
      </c>
      <c r="I85" s="1">
        <f t="shared" si="9"/>
        <v>-78.5</v>
      </c>
      <c r="J85" s="1">
        <f t="shared" si="10"/>
        <v>6162.25</v>
      </c>
      <c r="K85" s="28">
        <f t="shared" si="11"/>
        <v>28</v>
      </c>
      <c r="L85" s="28">
        <f t="shared" si="12"/>
        <v>784</v>
      </c>
      <c r="M85" s="1">
        <f t="shared" si="13"/>
        <v>-2198</v>
      </c>
    </row>
    <row r="86" spans="1:13" x14ac:dyDescent="0.35">
      <c r="A86" s="8">
        <v>85</v>
      </c>
      <c r="B86" s="8">
        <v>4717</v>
      </c>
      <c r="C86" s="8">
        <v>2</v>
      </c>
      <c r="D86" s="8">
        <v>4</v>
      </c>
      <c r="E86" s="1">
        <f t="shared" si="7"/>
        <v>254</v>
      </c>
      <c r="F86" s="1">
        <f t="shared" si="8"/>
        <v>256.5</v>
      </c>
      <c r="I86" s="1">
        <f t="shared" si="9"/>
        <v>103.5</v>
      </c>
      <c r="J86" s="1">
        <f t="shared" si="10"/>
        <v>10712.25</v>
      </c>
      <c r="K86" s="28">
        <f t="shared" si="11"/>
        <v>106</v>
      </c>
      <c r="L86" s="28">
        <f t="shared" si="12"/>
        <v>11236</v>
      </c>
      <c r="M86" s="1">
        <f t="shared" si="13"/>
        <v>10971</v>
      </c>
    </row>
    <row r="87" spans="1:13" x14ac:dyDescent="0.35">
      <c r="A87" s="8">
        <v>86</v>
      </c>
      <c r="B87" s="8">
        <v>4714</v>
      </c>
      <c r="C87" s="8">
        <v>1</v>
      </c>
      <c r="D87" s="8">
        <v>2</v>
      </c>
      <c r="E87" s="1">
        <f t="shared" si="7"/>
        <v>175.5</v>
      </c>
      <c r="F87" s="1">
        <f t="shared" si="8"/>
        <v>178.5</v>
      </c>
      <c r="I87" s="1">
        <f t="shared" si="9"/>
        <v>25</v>
      </c>
      <c r="J87" s="1">
        <f t="shared" si="10"/>
        <v>625</v>
      </c>
      <c r="K87" s="28">
        <f t="shared" si="11"/>
        <v>28</v>
      </c>
      <c r="L87" s="28">
        <f t="shared" si="12"/>
        <v>784</v>
      </c>
      <c r="M87" s="1">
        <f t="shared" si="13"/>
        <v>700</v>
      </c>
    </row>
    <row r="88" spans="1:13" x14ac:dyDescent="0.35">
      <c r="A88" s="8">
        <v>87</v>
      </c>
      <c r="B88" s="8">
        <v>4713</v>
      </c>
      <c r="C88" s="8">
        <v>0</v>
      </c>
      <c r="D88" s="8">
        <v>1</v>
      </c>
      <c r="E88" s="1">
        <f t="shared" si="7"/>
        <v>72</v>
      </c>
      <c r="F88" s="1">
        <f t="shared" si="8"/>
        <v>74.5</v>
      </c>
      <c r="I88" s="1">
        <f t="shared" si="9"/>
        <v>-78.5</v>
      </c>
      <c r="J88" s="1">
        <f t="shared" si="10"/>
        <v>6162.25</v>
      </c>
      <c r="K88" s="28">
        <f t="shared" si="11"/>
        <v>-76</v>
      </c>
      <c r="L88" s="28">
        <f t="shared" si="12"/>
        <v>5776</v>
      </c>
      <c r="M88" s="1">
        <f t="shared" si="13"/>
        <v>5966</v>
      </c>
    </row>
    <row r="89" spans="1:13" x14ac:dyDescent="0.35">
      <c r="A89" s="8">
        <v>88</v>
      </c>
      <c r="B89" s="8">
        <v>4716</v>
      </c>
      <c r="C89" s="8">
        <v>0</v>
      </c>
      <c r="D89" s="8">
        <v>1</v>
      </c>
      <c r="E89" s="1">
        <f t="shared" si="7"/>
        <v>72</v>
      </c>
      <c r="F89" s="1">
        <f t="shared" si="8"/>
        <v>74.5</v>
      </c>
      <c r="I89" s="1">
        <f t="shared" si="9"/>
        <v>-78.5</v>
      </c>
      <c r="J89" s="1">
        <f t="shared" si="10"/>
        <v>6162.25</v>
      </c>
      <c r="K89" s="28">
        <f t="shared" si="11"/>
        <v>-76</v>
      </c>
      <c r="L89" s="28">
        <f t="shared" si="12"/>
        <v>5776</v>
      </c>
      <c r="M89" s="1">
        <f t="shared" si="13"/>
        <v>5966</v>
      </c>
    </row>
    <row r="90" spans="1:13" x14ac:dyDescent="0.35">
      <c r="A90" s="8">
        <v>89</v>
      </c>
      <c r="B90" s="8">
        <v>4721</v>
      </c>
      <c r="C90" s="8">
        <v>2</v>
      </c>
      <c r="D90" s="8">
        <v>4</v>
      </c>
      <c r="E90" s="1">
        <f t="shared" si="7"/>
        <v>254</v>
      </c>
      <c r="F90" s="1">
        <f t="shared" si="8"/>
        <v>256.5</v>
      </c>
      <c r="I90" s="1">
        <f t="shared" si="9"/>
        <v>103.5</v>
      </c>
      <c r="J90" s="1">
        <f t="shared" si="10"/>
        <v>10712.25</v>
      </c>
      <c r="K90" s="28">
        <f t="shared" si="11"/>
        <v>106</v>
      </c>
      <c r="L90" s="28">
        <f t="shared" si="12"/>
        <v>11236</v>
      </c>
      <c r="M90" s="1">
        <f t="shared" si="13"/>
        <v>10971</v>
      </c>
    </row>
    <row r="91" spans="1:13" x14ac:dyDescent="0.35">
      <c r="A91" s="8">
        <v>90</v>
      </c>
      <c r="B91" s="8">
        <v>4718</v>
      </c>
      <c r="C91" s="8">
        <v>2</v>
      </c>
      <c r="D91" s="8">
        <v>4</v>
      </c>
      <c r="E91" s="1">
        <f t="shared" si="7"/>
        <v>254</v>
      </c>
      <c r="F91" s="1">
        <f t="shared" si="8"/>
        <v>256.5</v>
      </c>
      <c r="I91" s="1">
        <f t="shared" si="9"/>
        <v>103.5</v>
      </c>
      <c r="J91" s="1">
        <f t="shared" si="10"/>
        <v>10712.25</v>
      </c>
      <c r="K91" s="28">
        <f t="shared" si="11"/>
        <v>106</v>
      </c>
      <c r="L91" s="28">
        <f t="shared" si="12"/>
        <v>11236</v>
      </c>
      <c r="M91" s="1">
        <f t="shared" si="13"/>
        <v>10971</v>
      </c>
    </row>
    <row r="92" spans="1:13" x14ac:dyDescent="0.35">
      <c r="A92" s="8">
        <v>91</v>
      </c>
      <c r="B92" s="8">
        <v>4717</v>
      </c>
      <c r="C92" s="8">
        <v>2</v>
      </c>
      <c r="D92" s="8">
        <v>3</v>
      </c>
      <c r="E92" s="1">
        <f t="shared" si="7"/>
        <v>254</v>
      </c>
      <c r="F92" s="1">
        <f t="shared" si="8"/>
        <v>215</v>
      </c>
      <c r="I92" s="1">
        <f t="shared" si="9"/>
        <v>103.5</v>
      </c>
      <c r="J92" s="1">
        <f t="shared" si="10"/>
        <v>10712.25</v>
      </c>
      <c r="K92" s="28">
        <f t="shared" si="11"/>
        <v>64.5</v>
      </c>
      <c r="L92" s="28">
        <f t="shared" si="12"/>
        <v>4160.25</v>
      </c>
      <c r="M92" s="1">
        <f t="shared" si="13"/>
        <v>6675.75</v>
      </c>
    </row>
    <row r="93" spans="1:13" x14ac:dyDescent="0.35">
      <c r="A93" s="8">
        <v>92</v>
      </c>
      <c r="B93" s="8">
        <v>4717</v>
      </c>
      <c r="C93" s="8">
        <v>1</v>
      </c>
      <c r="D93" s="8">
        <v>2</v>
      </c>
      <c r="E93" s="1">
        <f t="shared" si="7"/>
        <v>175.5</v>
      </c>
      <c r="F93" s="1">
        <f t="shared" si="8"/>
        <v>178.5</v>
      </c>
      <c r="I93" s="1">
        <f t="shared" si="9"/>
        <v>25</v>
      </c>
      <c r="J93" s="1">
        <f t="shared" si="10"/>
        <v>625</v>
      </c>
      <c r="K93" s="28">
        <f t="shared" si="11"/>
        <v>28</v>
      </c>
      <c r="L93" s="28">
        <f t="shared" si="12"/>
        <v>784</v>
      </c>
      <c r="M93" s="1">
        <f t="shared" si="13"/>
        <v>700</v>
      </c>
    </row>
    <row r="94" spans="1:13" x14ac:dyDescent="0.35">
      <c r="A94" s="8">
        <v>93</v>
      </c>
      <c r="B94" s="8">
        <v>4715</v>
      </c>
      <c r="C94" s="8">
        <v>0</v>
      </c>
      <c r="D94" s="8">
        <v>1</v>
      </c>
      <c r="E94" s="1">
        <f t="shared" si="7"/>
        <v>72</v>
      </c>
      <c r="F94" s="1">
        <f t="shared" si="8"/>
        <v>74.5</v>
      </c>
      <c r="I94" s="1">
        <f t="shared" si="9"/>
        <v>-78.5</v>
      </c>
      <c r="J94" s="1">
        <f t="shared" si="10"/>
        <v>6162.25</v>
      </c>
      <c r="K94" s="28">
        <f t="shared" si="11"/>
        <v>-76</v>
      </c>
      <c r="L94" s="28">
        <f t="shared" si="12"/>
        <v>5776</v>
      </c>
      <c r="M94" s="1">
        <f t="shared" si="13"/>
        <v>5966</v>
      </c>
    </row>
    <row r="95" spans="1:13" x14ac:dyDescent="0.35">
      <c r="A95" s="8">
        <v>94</v>
      </c>
      <c r="B95" s="8">
        <v>4714</v>
      </c>
      <c r="C95" s="8">
        <v>0</v>
      </c>
      <c r="D95" s="8">
        <v>1</v>
      </c>
      <c r="E95" s="1">
        <f t="shared" si="7"/>
        <v>72</v>
      </c>
      <c r="F95" s="1">
        <f t="shared" si="8"/>
        <v>74.5</v>
      </c>
      <c r="I95" s="1">
        <f t="shared" si="9"/>
        <v>-78.5</v>
      </c>
      <c r="J95" s="1">
        <f t="shared" si="10"/>
        <v>6162.25</v>
      </c>
      <c r="K95" s="28">
        <f t="shared" si="11"/>
        <v>-76</v>
      </c>
      <c r="L95" s="28">
        <f t="shared" si="12"/>
        <v>5776</v>
      </c>
      <c r="M95" s="1">
        <f t="shared" si="13"/>
        <v>5966</v>
      </c>
    </row>
    <row r="96" spans="1:13" x14ac:dyDescent="0.35">
      <c r="A96" s="8">
        <v>95</v>
      </c>
      <c r="B96" s="8">
        <v>4717</v>
      </c>
      <c r="C96" s="8">
        <v>1</v>
      </c>
      <c r="D96" s="8">
        <v>2</v>
      </c>
      <c r="E96" s="1">
        <f t="shared" si="7"/>
        <v>175.5</v>
      </c>
      <c r="F96" s="1">
        <f t="shared" si="8"/>
        <v>178.5</v>
      </c>
      <c r="I96" s="1">
        <f t="shared" si="9"/>
        <v>25</v>
      </c>
      <c r="J96" s="1">
        <f t="shared" si="10"/>
        <v>625</v>
      </c>
      <c r="K96" s="28">
        <f t="shared" si="11"/>
        <v>28</v>
      </c>
      <c r="L96" s="28">
        <f t="shared" si="12"/>
        <v>784</v>
      </c>
      <c r="M96" s="1">
        <f t="shared" si="13"/>
        <v>700</v>
      </c>
    </row>
    <row r="97" spans="1:13" x14ac:dyDescent="0.35">
      <c r="A97" s="8">
        <v>96</v>
      </c>
      <c r="B97" s="8">
        <v>4715</v>
      </c>
      <c r="C97" s="8">
        <v>0</v>
      </c>
      <c r="D97" s="8">
        <v>1</v>
      </c>
      <c r="E97" s="1">
        <f t="shared" si="7"/>
        <v>72</v>
      </c>
      <c r="F97" s="1">
        <f t="shared" si="8"/>
        <v>74.5</v>
      </c>
      <c r="I97" s="1">
        <f t="shared" si="9"/>
        <v>-78.5</v>
      </c>
      <c r="J97" s="1">
        <f t="shared" si="10"/>
        <v>6162.25</v>
      </c>
      <c r="K97" s="28">
        <f t="shared" si="11"/>
        <v>-76</v>
      </c>
      <c r="L97" s="28">
        <f t="shared" si="12"/>
        <v>5776</v>
      </c>
      <c r="M97" s="1">
        <f t="shared" si="13"/>
        <v>5966</v>
      </c>
    </row>
    <row r="98" spans="1:13" x14ac:dyDescent="0.35">
      <c r="A98" s="8">
        <v>97</v>
      </c>
      <c r="B98" s="8">
        <v>4716</v>
      </c>
      <c r="C98" s="8">
        <v>0</v>
      </c>
      <c r="D98" s="8">
        <v>1</v>
      </c>
      <c r="E98" s="1">
        <f t="shared" si="7"/>
        <v>72</v>
      </c>
      <c r="F98" s="1">
        <f t="shared" si="8"/>
        <v>74.5</v>
      </c>
      <c r="I98" s="1">
        <f t="shared" si="9"/>
        <v>-78.5</v>
      </c>
      <c r="J98" s="1">
        <f t="shared" si="10"/>
        <v>6162.25</v>
      </c>
      <c r="K98" s="28">
        <f t="shared" si="11"/>
        <v>-76</v>
      </c>
      <c r="L98" s="28">
        <f t="shared" si="12"/>
        <v>5776</v>
      </c>
      <c r="M98" s="1">
        <f t="shared" si="13"/>
        <v>5966</v>
      </c>
    </row>
    <row r="99" spans="1:13" x14ac:dyDescent="0.35">
      <c r="A99" s="8">
        <v>98</v>
      </c>
      <c r="B99" s="8">
        <v>4713</v>
      </c>
      <c r="C99" s="8">
        <v>0</v>
      </c>
      <c r="D99" s="8">
        <v>1</v>
      </c>
      <c r="E99" s="1">
        <f t="shared" si="7"/>
        <v>72</v>
      </c>
      <c r="F99" s="1">
        <f t="shared" si="8"/>
        <v>74.5</v>
      </c>
      <c r="I99" s="1">
        <f t="shared" si="9"/>
        <v>-78.5</v>
      </c>
      <c r="J99" s="1">
        <f t="shared" si="10"/>
        <v>6162.25</v>
      </c>
      <c r="K99" s="28">
        <f t="shared" si="11"/>
        <v>-76</v>
      </c>
      <c r="L99" s="28">
        <f t="shared" si="12"/>
        <v>5776</v>
      </c>
      <c r="M99" s="1">
        <f t="shared" si="13"/>
        <v>5966</v>
      </c>
    </row>
    <row r="100" spans="1:13" x14ac:dyDescent="0.35">
      <c r="A100" s="8">
        <v>99</v>
      </c>
      <c r="B100" s="8">
        <v>4714</v>
      </c>
      <c r="C100" s="8">
        <v>0</v>
      </c>
      <c r="D100" s="8">
        <v>1</v>
      </c>
      <c r="E100" s="1">
        <f t="shared" si="7"/>
        <v>72</v>
      </c>
      <c r="F100" s="1">
        <f t="shared" si="8"/>
        <v>74.5</v>
      </c>
      <c r="I100" s="1">
        <f t="shared" si="9"/>
        <v>-78.5</v>
      </c>
      <c r="J100" s="1">
        <f t="shared" si="10"/>
        <v>6162.25</v>
      </c>
      <c r="K100" s="28">
        <f t="shared" si="11"/>
        <v>-76</v>
      </c>
      <c r="L100" s="28">
        <f t="shared" si="12"/>
        <v>5776</v>
      </c>
      <c r="M100" s="1">
        <f t="shared" si="13"/>
        <v>5966</v>
      </c>
    </row>
    <row r="101" spans="1:13" x14ac:dyDescent="0.35">
      <c r="A101" s="8">
        <v>100</v>
      </c>
      <c r="B101" s="8">
        <v>4719</v>
      </c>
      <c r="C101" s="8">
        <v>1</v>
      </c>
      <c r="D101" s="8">
        <v>2</v>
      </c>
      <c r="E101" s="1">
        <f t="shared" si="7"/>
        <v>175.5</v>
      </c>
      <c r="F101" s="1">
        <f t="shared" si="8"/>
        <v>178.5</v>
      </c>
      <c r="I101" s="1">
        <f t="shared" si="9"/>
        <v>25</v>
      </c>
      <c r="J101" s="1">
        <f t="shared" si="10"/>
        <v>625</v>
      </c>
      <c r="K101" s="28">
        <f t="shared" si="11"/>
        <v>28</v>
      </c>
      <c r="L101" s="28">
        <f t="shared" si="12"/>
        <v>784</v>
      </c>
      <c r="M101" s="1">
        <f t="shared" si="13"/>
        <v>700</v>
      </c>
    </row>
    <row r="102" spans="1:13" x14ac:dyDescent="0.35">
      <c r="A102" s="8">
        <v>101</v>
      </c>
      <c r="B102" s="8">
        <v>4713</v>
      </c>
      <c r="C102" s="8">
        <v>0</v>
      </c>
      <c r="D102" s="8">
        <v>1</v>
      </c>
      <c r="E102" s="1">
        <f t="shared" si="7"/>
        <v>72</v>
      </c>
      <c r="F102" s="1">
        <f t="shared" si="8"/>
        <v>74.5</v>
      </c>
      <c r="I102" s="1">
        <f t="shared" si="9"/>
        <v>-78.5</v>
      </c>
      <c r="J102" s="1">
        <f t="shared" si="10"/>
        <v>6162.25</v>
      </c>
      <c r="K102" s="28">
        <f t="shared" si="11"/>
        <v>-76</v>
      </c>
      <c r="L102" s="28">
        <f t="shared" si="12"/>
        <v>5776</v>
      </c>
      <c r="M102" s="1">
        <f t="shared" si="13"/>
        <v>5966</v>
      </c>
    </row>
    <row r="103" spans="1:13" x14ac:dyDescent="0.35">
      <c r="A103" s="8">
        <v>102</v>
      </c>
      <c r="B103" s="8">
        <v>4722</v>
      </c>
      <c r="C103" s="8">
        <v>2</v>
      </c>
      <c r="D103" s="8">
        <v>4</v>
      </c>
      <c r="E103" s="1">
        <f t="shared" si="7"/>
        <v>254</v>
      </c>
      <c r="F103" s="1">
        <f t="shared" si="8"/>
        <v>256.5</v>
      </c>
      <c r="I103" s="1">
        <f t="shared" si="9"/>
        <v>103.5</v>
      </c>
      <c r="J103" s="1">
        <f t="shared" si="10"/>
        <v>10712.25</v>
      </c>
      <c r="K103" s="28">
        <f t="shared" si="11"/>
        <v>106</v>
      </c>
      <c r="L103" s="28">
        <f t="shared" si="12"/>
        <v>11236</v>
      </c>
      <c r="M103" s="1">
        <f t="shared" si="13"/>
        <v>10971</v>
      </c>
    </row>
    <row r="104" spans="1:13" x14ac:dyDescent="0.35">
      <c r="A104" s="8">
        <v>103</v>
      </c>
      <c r="B104" s="8">
        <v>4712</v>
      </c>
      <c r="C104" s="8">
        <v>1</v>
      </c>
      <c r="D104" s="8">
        <v>2</v>
      </c>
      <c r="E104" s="1">
        <f t="shared" si="7"/>
        <v>175.5</v>
      </c>
      <c r="F104" s="1">
        <f t="shared" si="8"/>
        <v>178.5</v>
      </c>
      <c r="I104" s="1">
        <f t="shared" si="9"/>
        <v>25</v>
      </c>
      <c r="J104" s="1">
        <f t="shared" si="10"/>
        <v>625</v>
      </c>
      <c r="K104" s="28">
        <f t="shared" si="11"/>
        <v>28</v>
      </c>
      <c r="L104" s="28">
        <f t="shared" si="12"/>
        <v>784</v>
      </c>
      <c r="M104" s="1">
        <f t="shared" si="13"/>
        <v>700</v>
      </c>
    </row>
    <row r="105" spans="1:13" x14ac:dyDescent="0.35">
      <c r="A105" s="8">
        <v>104</v>
      </c>
      <c r="B105" s="8">
        <v>4711</v>
      </c>
      <c r="C105" s="8">
        <v>0</v>
      </c>
      <c r="D105" s="8">
        <v>1</v>
      </c>
      <c r="E105" s="1">
        <f t="shared" si="7"/>
        <v>72</v>
      </c>
      <c r="F105" s="1">
        <f t="shared" si="8"/>
        <v>74.5</v>
      </c>
      <c r="I105" s="1">
        <f t="shared" si="9"/>
        <v>-78.5</v>
      </c>
      <c r="J105" s="1">
        <f t="shared" si="10"/>
        <v>6162.25</v>
      </c>
      <c r="K105" s="28">
        <f t="shared" si="11"/>
        <v>-76</v>
      </c>
      <c r="L105" s="28">
        <f t="shared" si="12"/>
        <v>5776</v>
      </c>
      <c r="M105" s="1">
        <f t="shared" si="13"/>
        <v>5966</v>
      </c>
    </row>
    <row r="106" spans="1:13" x14ac:dyDescent="0.35">
      <c r="A106" s="8">
        <v>105</v>
      </c>
      <c r="B106" s="8">
        <v>4712</v>
      </c>
      <c r="C106" s="8">
        <v>0</v>
      </c>
      <c r="D106" s="8">
        <v>1</v>
      </c>
      <c r="E106" s="1">
        <f t="shared" si="7"/>
        <v>72</v>
      </c>
      <c r="F106" s="1">
        <f t="shared" si="8"/>
        <v>74.5</v>
      </c>
      <c r="I106" s="1">
        <f t="shared" si="9"/>
        <v>-78.5</v>
      </c>
      <c r="J106" s="1">
        <f t="shared" si="10"/>
        <v>6162.25</v>
      </c>
      <c r="K106" s="28">
        <f t="shared" si="11"/>
        <v>-76</v>
      </c>
      <c r="L106" s="28">
        <f t="shared" si="12"/>
        <v>5776</v>
      </c>
      <c r="M106" s="1">
        <f t="shared" si="13"/>
        <v>5966</v>
      </c>
    </row>
    <row r="107" spans="1:13" x14ac:dyDescent="0.35">
      <c r="A107" s="8">
        <v>106</v>
      </c>
      <c r="B107" s="8">
        <v>4716</v>
      </c>
      <c r="C107" s="8">
        <v>0</v>
      </c>
      <c r="D107" s="8">
        <v>1</v>
      </c>
      <c r="E107" s="1">
        <f t="shared" si="7"/>
        <v>72</v>
      </c>
      <c r="F107" s="1">
        <f t="shared" si="8"/>
        <v>74.5</v>
      </c>
      <c r="I107" s="1">
        <f t="shared" si="9"/>
        <v>-78.5</v>
      </c>
      <c r="J107" s="1">
        <f t="shared" si="10"/>
        <v>6162.25</v>
      </c>
      <c r="K107" s="28">
        <f t="shared" si="11"/>
        <v>-76</v>
      </c>
      <c r="L107" s="28">
        <f t="shared" si="12"/>
        <v>5776</v>
      </c>
      <c r="M107" s="1">
        <f t="shared" si="13"/>
        <v>5966</v>
      </c>
    </row>
    <row r="108" spans="1:13" x14ac:dyDescent="0.35">
      <c r="A108" s="8">
        <v>107</v>
      </c>
      <c r="B108" s="8">
        <v>4711</v>
      </c>
      <c r="C108" s="8">
        <v>0</v>
      </c>
      <c r="D108" s="8">
        <v>1</v>
      </c>
      <c r="E108" s="1">
        <f t="shared" si="7"/>
        <v>72</v>
      </c>
      <c r="F108" s="1">
        <f t="shared" si="8"/>
        <v>74.5</v>
      </c>
      <c r="I108" s="1">
        <f t="shared" si="9"/>
        <v>-78.5</v>
      </c>
      <c r="J108" s="1">
        <f t="shared" si="10"/>
        <v>6162.25</v>
      </c>
      <c r="K108" s="28">
        <f t="shared" si="11"/>
        <v>-76</v>
      </c>
      <c r="L108" s="28">
        <f t="shared" si="12"/>
        <v>5776</v>
      </c>
      <c r="M108" s="1">
        <f t="shared" si="13"/>
        <v>5966</v>
      </c>
    </row>
    <row r="109" spans="1:13" x14ac:dyDescent="0.35">
      <c r="A109" s="8">
        <v>108</v>
      </c>
      <c r="B109" s="8">
        <v>4721</v>
      </c>
      <c r="C109" s="8">
        <v>2</v>
      </c>
      <c r="D109" s="8">
        <v>4</v>
      </c>
      <c r="E109" s="1">
        <f t="shared" si="7"/>
        <v>254</v>
      </c>
      <c r="F109" s="1">
        <f t="shared" si="8"/>
        <v>256.5</v>
      </c>
      <c r="I109" s="1">
        <f t="shared" si="9"/>
        <v>103.5</v>
      </c>
      <c r="J109" s="1">
        <f t="shared" si="10"/>
        <v>10712.25</v>
      </c>
      <c r="K109" s="28">
        <f t="shared" si="11"/>
        <v>106</v>
      </c>
      <c r="L109" s="28">
        <f t="shared" si="12"/>
        <v>11236</v>
      </c>
      <c r="M109" s="1">
        <f t="shared" si="13"/>
        <v>10971</v>
      </c>
    </row>
    <row r="110" spans="1:13" x14ac:dyDescent="0.35">
      <c r="A110" s="8">
        <v>109</v>
      </c>
      <c r="B110" s="8">
        <v>4713</v>
      </c>
      <c r="C110" s="8">
        <v>0</v>
      </c>
      <c r="D110" s="8">
        <v>1</v>
      </c>
      <c r="E110" s="1">
        <f t="shared" si="7"/>
        <v>72</v>
      </c>
      <c r="F110" s="1">
        <f t="shared" si="8"/>
        <v>74.5</v>
      </c>
      <c r="I110" s="1">
        <f t="shared" si="9"/>
        <v>-78.5</v>
      </c>
      <c r="J110" s="1">
        <f t="shared" si="10"/>
        <v>6162.25</v>
      </c>
      <c r="K110" s="28">
        <f t="shared" si="11"/>
        <v>-76</v>
      </c>
      <c r="L110" s="28">
        <f t="shared" si="12"/>
        <v>5776</v>
      </c>
      <c r="M110" s="1">
        <f t="shared" si="13"/>
        <v>5966</v>
      </c>
    </row>
    <row r="111" spans="1:13" x14ac:dyDescent="0.35">
      <c r="A111" s="8">
        <v>110</v>
      </c>
      <c r="B111" s="8">
        <v>4716</v>
      </c>
      <c r="C111" s="8">
        <v>0</v>
      </c>
      <c r="D111" s="8">
        <v>1</v>
      </c>
      <c r="E111" s="1">
        <f t="shared" si="7"/>
        <v>72</v>
      </c>
      <c r="F111" s="1">
        <f t="shared" si="8"/>
        <v>74.5</v>
      </c>
      <c r="I111" s="1">
        <f t="shared" si="9"/>
        <v>-78.5</v>
      </c>
      <c r="J111" s="1">
        <f t="shared" si="10"/>
        <v>6162.25</v>
      </c>
      <c r="K111" s="28">
        <f t="shared" si="11"/>
        <v>-76</v>
      </c>
      <c r="L111" s="28">
        <f t="shared" si="12"/>
        <v>5776</v>
      </c>
      <c r="M111" s="1">
        <f t="shared" si="13"/>
        <v>5966</v>
      </c>
    </row>
    <row r="112" spans="1:13" x14ac:dyDescent="0.35">
      <c r="A112" s="8">
        <v>111</v>
      </c>
      <c r="B112" s="8">
        <v>4716</v>
      </c>
      <c r="C112" s="8">
        <v>1</v>
      </c>
      <c r="D112" s="8">
        <v>2</v>
      </c>
      <c r="E112" s="1">
        <f t="shared" si="7"/>
        <v>175.5</v>
      </c>
      <c r="F112" s="1">
        <f t="shared" si="8"/>
        <v>178.5</v>
      </c>
      <c r="I112" s="1">
        <f t="shared" si="9"/>
        <v>25</v>
      </c>
      <c r="J112" s="1">
        <f t="shared" si="10"/>
        <v>625</v>
      </c>
      <c r="K112" s="28">
        <f t="shared" si="11"/>
        <v>28</v>
      </c>
      <c r="L112" s="28">
        <f t="shared" si="12"/>
        <v>784</v>
      </c>
      <c r="M112" s="1">
        <f t="shared" si="13"/>
        <v>700</v>
      </c>
    </row>
    <row r="113" spans="1:13" x14ac:dyDescent="0.35">
      <c r="A113" s="8">
        <v>112</v>
      </c>
      <c r="B113" s="8">
        <v>4714</v>
      </c>
      <c r="C113" s="8">
        <v>0</v>
      </c>
      <c r="D113" s="8">
        <v>1</v>
      </c>
      <c r="E113" s="1">
        <f t="shared" si="7"/>
        <v>72</v>
      </c>
      <c r="F113" s="1">
        <f t="shared" si="8"/>
        <v>74.5</v>
      </c>
      <c r="I113" s="1">
        <f t="shared" si="9"/>
        <v>-78.5</v>
      </c>
      <c r="J113" s="1">
        <f t="shared" si="10"/>
        <v>6162.25</v>
      </c>
      <c r="K113" s="28">
        <f t="shared" si="11"/>
        <v>-76</v>
      </c>
      <c r="L113" s="28">
        <f t="shared" si="12"/>
        <v>5776</v>
      </c>
      <c r="M113" s="1">
        <f t="shared" si="13"/>
        <v>5966</v>
      </c>
    </row>
    <row r="114" spans="1:13" x14ac:dyDescent="0.35">
      <c r="A114" s="8">
        <v>113</v>
      </c>
      <c r="B114" s="8">
        <v>4722</v>
      </c>
      <c r="C114" s="8">
        <v>2</v>
      </c>
      <c r="D114" s="8">
        <v>4</v>
      </c>
      <c r="E114" s="1">
        <f t="shared" si="7"/>
        <v>254</v>
      </c>
      <c r="F114" s="1">
        <f t="shared" si="8"/>
        <v>256.5</v>
      </c>
      <c r="I114" s="1">
        <f t="shared" si="9"/>
        <v>103.5</v>
      </c>
      <c r="J114" s="1">
        <f t="shared" si="10"/>
        <v>10712.25</v>
      </c>
      <c r="K114" s="28">
        <f t="shared" si="11"/>
        <v>106</v>
      </c>
      <c r="L114" s="28">
        <f t="shared" si="12"/>
        <v>11236</v>
      </c>
      <c r="M114" s="1">
        <f t="shared" si="13"/>
        <v>10971</v>
      </c>
    </row>
    <row r="115" spans="1:13" x14ac:dyDescent="0.35">
      <c r="A115" s="8">
        <v>114</v>
      </c>
      <c r="B115" s="8">
        <v>4721</v>
      </c>
      <c r="C115" s="8">
        <v>2</v>
      </c>
      <c r="D115" s="8">
        <v>4</v>
      </c>
      <c r="E115" s="1">
        <f t="shared" si="7"/>
        <v>254</v>
      </c>
      <c r="F115" s="1">
        <f t="shared" si="8"/>
        <v>256.5</v>
      </c>
      <c r="I115" s="1">
        <f t="shared" si="9"/>
        <v>103.5</v>
      </c>
      <c r="J115" s="1">
        <f t="shared" si="10"/>
        <v>10712.25</v>
      </c>
      <c r="K115" s="28">
        <f t="shared" si="11"/>
        <v>106</v>
      </c>
      <c r="L115" s="28">
        <f t="shared" si="12"/>
        <v>11236</v>
      </c>
      <c r="M115" s="1">
        <f t="shared" si="13"/>
        <v>10971</v>
      </c>
    </row>
    <row r="116" spans="1:13" x14ac:dyDescent="0.35">
      <c r="A116" s="8">
        <v>115</v>
      </c>
      <c r="B116" s="8">
        <v>4722</v>
      </c>
      <c r="C116" s="8">
        <v>2</v>
      </c>
      <c r="D116" s="8">
        <v>4</v>
      </c>
      <c r="E116" s="1">
        <f t="shared" si="7"/>
        <v>254</v>
      </c>
      <c r="F116" s="1">
        <f t="shared" si="8"/>
        <v>256.5</v>
      </c>
      <c r="I116" s="1">
        <f t="shared" si="9"/>
        <v>103.5</v>
      </c>
      <c r="J116" s="1">
        <f t="shared" si="10"/>
        <v>10712.25</v>
      </c>
      <c r="K116" s="28">
        <f t="shared" si="11"/>
        <v>106</v>
      </c>
      <c r="L116" s="28">
        <f t="shared" si="12"/>
        <v>11236</v>
      </c>
      <c r="M116" s="1">
        <f t="shared" si="13"/>
        <v>10971</v>
      </c>
    </row>
    <row r="117" spans="1:13" x14ac:dyDescent="0.35">
      <c r="A117" s="8">
        <v>116</v>
      </c>
      <c r="B117" s="8">
        <v>4711</v>
      </c>
      <c r="C117" s="8">
        <v>0</v>
      </c>
      <c r="D117" s="8">
        <v>1</v>
      </c>
      <c r="E117" s="1">
        <f t="shared" si="7"/>
        <v>72</v>
      </c>
      <c r="F117" s="1">
        <f t="shared" si="8"/>
        <v>74.5</v>
      </c>
      <c r="I117" s="1">
        <f t="shared" si="9"/>
        <v>-78.5</v>
      </c>
      <c r="J117" s="1">
        <f t="shared" si="10"/>
        <v>6162.25</v>
      </c>
      <c r="K117" s="28">
        <f t="shared" si="11"/>
        <v>-76</v>
      </c>
      <c r="L117" s="28">
        <f t="shared" si="12"/>
        <v>5776</v>
      </c>
      <c r="M117" s="1">
        <f t="shared" si="13"/>
        <v>5966</v>
      </c>
    </row>
    <row r="118" spans="1:13" x14ac:dyDescent="0.35">
      <c r="A118" s="8">
        <v>117</v>
      </c>
      <c r="B118" s="8">
        <v>4721</v>
      </c>
      <c r="C118" s="8">
        <v>2</v>
      </c>
      <c r="D118" s="8">
        <v>5</v>
      </c>
      <c r="E118" s="1">
        <f t="shared" si="7"/>
        <v>254</v>
      </c>
      <c r="F118" s="1">
        <f t="shared" si="8"/>
        <v>296</v>
      </c>
      <c r="I118" s="1">
        <f t="shared" si="9"/>
        <v>103.5</v>
      </c>
      <c r="J118" s="1">
        <f t="shared" si="10"/>
        <v>10712.25</v>
      </c>
      <c r="K118" s="28">
        <f t="shared" si="11"/>
        <v>145.5</v>
      </c>
      <c r="L118" s="28">
        <f t="shared" si="12"/>
        <v>21170.25</v>
      </c>
      <c r="M118" s="1">
        <f t="shared" si="13"/>
        <v>15059.25</v>
      </c>
    </row>
    <row r="119" spans="1:13" x14ac:dyDescent="0.35">
      <c r="A119" s="8">
        <v>118</v>
      </c>
      <c r="B119" s="8">
        <v>4712</v>
      </c>
      <c r="C119" s="8">
        <v>0</v>
      </c>
      <c r="D119" s="8">
        <v>1</v>
      </c>
      <c r="E119" s="1">
        <f t="shared" si="7"/>
        <v>72</v>
      </c>
      <c r="F119" s="1">
        <f t="shared" si="8"/>
        <v>74.5</v>
      </c>
      <c r="I119" s="1">
        <f t="shared" si="9"/>
        <v>-78.5</v>
      </c>
      <c r="J119" s="1">
        <f t="shared" si="10"/>
        <v>6162.25</v>
      </c>
      <c r="K119" s="28">
        <f t="shared" si="11"/>
        <v>-76</v>
      </c>
      <c r="L119" s="28">
        <f t="shared" si="12"/>
        <v>5776</v>
      </c>
      <c r="M119" s="1">
        <f t="shared" si="13"/>
        <v>5966</v>
      </c>
    </row>
    <row r="120" spans="1:13" x14ac:dyDescent="0.35">
      <c r="A120" s="8">
        <v>119</v>
      </c>
      <c r="B120" s="8">
        <v>4714</v>
      </c>
      <c r="C120" s="8">
        <v>0</v>
      </c>
      <c r="D120" s="8">
        <v>1</v>
      </c>
      <c r="E120" s="1">
        <f t="shared" si="7"/>
        <v>72</v>
      </c>
      <c r="F120" s="1">
        <f t="shared" si="8"/>
        <v>74.5</v>
      </c>
      <c r="I120" s="1">
        <f t="shared" si="9"/>
        <v>-78.5</v>
      </c>
      <c r="J120" s="1">
        <f t="shared" si="10"/>
        <v>6162.25</v>
      </c>
      <c r="K120" s="28">
        <f t="shared" si="11"/>
        <v>-76</v>
      </c>
      <c r="L120" s="28">
        <f t="shared" si="12"/>
        <v>5776</v>
      </c>
      <c r="M120" s="1">
        <f t="shared" si="13"/>
        <v>5966</v>
      </c>
    </row>
    <row r="121" spans="1:13" x14ac:dyDescent="0.35">
      <c r="A121" s="8">
        <v>120</v>
      </c>
      <c r="B121" s="8">
        <v>4712</v>
      </c>
      <c r="C121" s="8">
        <v>0</v>
      </c>
      <c r="D121" s="8">
        <v>1</v>
      </c>
      <c r="E121" s="1">
        <f t="shared" si="7"/>
        <v>72</v>
      </c>
      <c r="F121" s="1">
        <f t="shared" si="8"/>
        <v>74.5</v>
      </c>
      <c r="I121" s="1">
        <f t="shared" si="9"/>
        <v>-78.5</v>
      </c>
      <c r="J121" s="1">
        <f t="shared" si="10"/>
        <v>6162.25</v>
      </c>
      <c r="K121" s="28">
        <f t="shared" si="11"/>
        <v>-76</v>
      </c>
      <c r="L121" s="28">
        <f t="shared" si="12"/>
        <v>5776</v>
      </c>
      <c r="M121" s="1">
        <f t="shared" si="13"/>
        <v>5966</v>
      </c>
    </row>
    <row r="122" spans="1:13" x14ac:dyDescent="0.35">
      <c r="A122" s="8">
        <v>121</v>
      </c>
      <c r="B122" s="8">
        <v>4716</v>
      </c>
      <c r="C122" s="8">
        <v>1</v>
      </c>
      <c r="D122" s="8">
        <v>2</v>
      </c>
      <c r="E122" s="1">
        <f t="shared" si="7"/>
        <v>175.5</v>
      </c>
      <c r="F122" s="1">
        <f t="shared" si="8"/>
        <v>178.5</v>
      </c>
      <c r="I122" s="1">
        <f t="shared" si="9"/>
        <v>25</v>
      </c>
      <c r="J122" s="1">
        <f t="shared" si="10"/>
        <v>625</v>
      </c>
      <c r="K122" s="28">
        <f t="shared" si="11"/>
        <v>28</v>
      </c>
      <c r="L122" s="28">
        <f t="shared" si="12"/>
        <v>784</v>
      </c>
      <c r="M122" s="1">
        <f t="shared" si="13"/>
        <v>700</v>
      </c>
    </row>
    <row r="123" spans="1:13" x14ac:dyDescent="0.35">
      <c r="A123" s="8">
        <v>122</v>
      </c>
      <c r="B123" s="8">
        <v>4718</v>
      </c>
      <c r="C123" s="8">
        <v>1</v>
      </c>
      <c r="D123" s="8">
        <v>1</v>
      </c>
      <c r="E123" s="1">
        <f t="shared" si="7"/>
        <v>175.5</v>
      </c>
      <c r="F123" s="1">
        <f t="shared" si="8"/>
        <v>74.5</v>
      </c>
      <c r="I123" s="1">
        <f t="shared" si="9"/>
        <v>25</v>
      </c>
      <c r="J123" s="1">
        <f t="shared" si="10"/>
        <v>625</v>
      </c>
      <c r="K123" s="28">
        <f t="shared" si="11"/>
        <v>-76</v>
      </c>
      <c r="L123" s="28">
        <f t="shared" si="12"/>
        <v>5776</v>
      </c>
      <c r="M123" s="1">
        <f t="shared" si="13"/>
        <v>-1900</v>
      </c>
    </row>
    <row r="124" spans="1:13" x14ac:dyDescent="0.35">
      <c r="A124" s="8">
        <v>123</v>
      </c>
      <c r="B124" s="8">
        <v>4717</v>
      </c>
      <c r="C124" s="8">
        <v>1</v>
      </c>
      <c r="D124" s="8">
        <v>2</v>
      </c>
      <c r="E124" s="1">
        <f t="shared" si="7"/>
        <v>175.5</v>
      </c>
      <c r="F124" s="1">
        <f t="shared" si="8"/>
        <v>178.5</v>
      </c>
      <c r="I124" s="1">
        <f t="shared" si="9"/>
        <v>25</v>
      </c>
      <c r="J124" s="1">
        <f t="shared" si="10"/>
        <v>625</v>
      </c>
      <c r="K124" s="28">
        <f t="shared" si="11"/>
        <v>28</v>
      </c>
      <c r="L124" s="28">
        <f t="shared" si="12"/>
        <v>784</v>
      </c>
      <c r="M124" s="1">
        <f t="shared" si="13"/>
        <v>700</v>
      </c>
    </row>
    <row r="125" spans="1:13" x14ac:dyDescent="0.35">
      <c r="A125" s="8">
        <v>124</v>
      </c>
      <c r="B125" s="8">
        <v>4717</v>
      </c>
      <c r="C125" s="8">
        <v>2</v>
      </c>
      <c r="D125" s="8">
        <v>3</v>
      </c>
      <c r="E125" s="1">
        <f t="shared" si="7"/>
        <v>254</v>
      </c>
      <c r="F125" s="1">
        <f t="shared" si="8"/>
        <v>215</v>
      </c>
      <c r="I125" s="1">
        <f t="shared" si="9"/>
        <v>103.5</v>
      </c>
      <c r="J125" s="1">
        <f t="shared" si="10"/>
        <v>10712.25</v>
      </c>
      <c r="K125" s="28">
        <f t="shared" si="11"/>
        <v>64.5</v>
      </c>
      <c r="L125" s="28">
        <f t="shared" si="12"/>
        <v>4160.25</v>
      </c>
      <c r="M125" s="1">
        <f t="shared" si="13"/>
        <v>6675.75</v>
      </c>
    </row>
    <row r="126" spans="1:13" x14ac:dyDescent="0.35">
      <c r="A126" s="8">
        <v>125</v>
      </c>
      <c r="B126" s="8">
        <v>4711</v>
      </c>
      <c r="C126" s="8">
        <v>0</v>
      </c>
      <c r="D126" s="8">
        <v>1</v>
      </c>
      <c r="E126" s="1">
        <f t="shared" si="7"/>
        <v>72</v>
      </c>
      <c r="F126" s="1">
        <f t="shared" si="8"/>
        <v>74.5</v>
      </c>
      <c r="I126" s="1">
        <f t="shared" si="9"/>
        <v>-78.5</v>
      </c>
      <c r="J126" s="1">
        <f t="shared" si="10"/>
        <v>6162.25</v>
      </c>
      <c r="K126" s="28">
        <f t="shared" si="11"/>
        <v>-76</v>
      </c>
      <c r="L126" s="28">
        <f t="shared" si="12"/>
        <v>5776</v>
      </c>
      <c r="M126" s="1">
        <f t="shared" si="13"/>
        <v>5966</v>
      </c>
    </row>
    <row r="127" spans="1:13" x14ac:dyDescent="0.35">
      <c r="A127" s="8">
        <v>126</v>
      </c>
      <c r="B127" s="8">
        <v>4716</v>
      </c>
      <c r="C127" s="8">
        <v>0</v>
      </c>
      <c r="D127" s="8">
        <v>1</v>
      </c>
      <c r="E127" s="1">
        <f t="shared" si="7"/>
        <v>72</v>
      </c>
      <c r="F127" s="1">
        <f t="shared" si="8"/>
        <v>74.5</v>
      </c>
      <c r="I127" s="1">
        <f t="shared" si="9"/>
        <v>-78.5</v>
      </c>
      <c r="J127" s="1">
        <f t="shared" si="10"/>
        <v>6162.25</v>
      </c>
      <c r="K127" s="28">
        <f t="shared" si="11"/>
        <v>-76</v>
      </c>
      <c r="L127" s="28">
        <f t="shared" si="12"/>
        <v>5776</v>
      </c>
      <c r="M127" s="1">
        <f t="shared" si="13"/>
        <v>5966</v>
      </c>
    </row>
    <row r="128" spans="1:13" x14ac:dyDescent="0.35">
      <c r="A128" s="8">
        <v>127</v>
      </c>
      <c r="B128" s="8">
        <v>4716</v>
      </c>
      <c r="C128" s="8">
        <v>0</v>
      </c>
      <c r="D128" s="8">
        <v>1</v>
      </c>
      <c r="E128" s="1">
        <f t="shared" si="7"/>
        <v>72</v>
      </c>
      <c r="F128" s="1">
        <f t="shared" si="8"/>
        <v>74.5</v>
      </c>
      <c r="I128" s="1">
        <f t="shared" si="9"/>
        <v>-78.5</v>
      </c>
      <c r="J128" s="1">
        <f t="shared" si="10"/>
        <v>6162.25</v>
      </c>
      <c r="K128" s="28">
        <f t="shared" si="11"/>
        <v>-76</v>
      </c>
      <c r="L128" s="28">
        <f t="shared" si="12"/>
        <v>5776</v>
      </c>
      <c r="M128" s="1">
        <f t="shared" si="13"/>
        <v>5966</v>
      </c>
    </row>
    <row r="129" spans="1:13" x14ac:dyDescent="0.35">
      <c r="A129" s="8">
        <v>128</v>
      </c>
      <c r="B129" s="8">
        <v>4715</v>
      </c>
      <c r="C129" s="8">
        <v>0</v>
      </c>
      <c r="D129" s="8">
        <v>1</v>
      </c>
      <c r="E129" s="1">
        <f t="shared" si="7"/>
        <v>72</v>
      </c>
      <c r="F129" s="1">
        <f t="shared" si="8"/>
        <v>74.5</v>
      </c>
      <c r="I129" s="1">
        <f t="shared" si="9"/>
        <v>-78.5</v>
      </c>
      <c r="J129" s="1">
        <f t="shared" si="10"/>
        <v>6162.25</v>
      </c>
      <c r="K129" s="28">
        <f t="shared" si="11"/>
        <v>-76</v>
      </c>
      <c r="L129" s="28">
        <f t="shared" si="12"/>
        <v>5776</v>
      </c>
      <c r="M129" s="1">
        <f t="shared" si="13"/>
        <v>5966</v>
      </c>
    </row>
    <row r="130" spans="1:13" x14ac:dyDescent="0.35">
      <c r="A130" s="8">
        <v>129</v>
      </c>
      <c r="B130" s="8">
        <v>4713</v>
      </c>
      <c r="C130" s="8">
        <v>0</v>
      </c>
      <c r="D130" s="8">
        <v>1</v>
      </c>
      <c r="E130" s="1">
        <f t="shared" ref="E130:E193" si="14">_xlfn.RANK.AVG(C130,C:C,1)</f>
        <v>72</v>
      </c>
      <c r="F130" s="1">
        <f t="shared" ref="F130:F193" si="15">_xlfn.RANK.AVG(D130,D:D,1)</f>
        <v>74.5</v>
      </c>
      <c r="I130" s="1">
        <f t="shared" si="9"/>
        <v>-78.5</v>
      </c>
      <c r="J130" s="1">
        <f t="shared" si="10"/>
        <v>6162.25</v>
      </c>
      <c r="K130" s="28">
        <f t="shared" si="11"/>
        <v>-76</v>
      </c>
      <c r="L130" s="28">
        <f t="shared" si="12"/>
        <v>5776</v>
      </c>
      <c r="M130" s="1">
        <f t="shared" si="13"/>
        <v>5966</v>
      </c>
    </row>
    <row r="131" spans="1:13" x14ac:dyDescent="0.35">
      <c r="A131" s="8">
        <v>130</v>
      </c>
      <c r="B131" s="8">
        <v>4717</v>
      </c>
      <c r="C131" s="8">
        <v>2</v>
      </c>
      <c r="D131" s="8">
        <v>4</v>
      </c>
      <c r="E131" s="1">
        <f t="shared" si="14"/>
        <v>254</v>
      </c>
      <c r="F131" s="1">
        <f t="shared" si="15"/>
        <v>256.5</v>
      </c>
      <c r="I131" s="1">
        <f t="shared" ref="I131:I194" si="16">E131-$G$2</f>
        <v>103.5</v>
      </c>
      <c r="J131" s="1">
        <f t="shared" ref="J131:J194" si="17">I131^2</f>
        <v>10712.25</v>
      </c>
      <c r="K131" s="28">
        <f t="shared" ref="K131:K194" si="18">F131-$H$2</f>
        <v>106</v>
      </c>
      <c r="L131" s="28">
        <f t="shared" ref="L131:L194" si="19">K131^2</f>
        <v>11236</v>
      </c>
      <c r="M131" s="1">
        <f t="shared" ref="M131:M194" si="20">I131*K131</f>
        <v>10971</v>
      </c>
    </row>
    <row r="132" spans="1:13" x14ac:dyDescent="0.35">
      <c r="A132" s="8">
        <v>131</v>
      </c>
      <c r="B132" s="8">
        <v>4718</v>
      </c>
      <c r="C132" s="8">
        <v>2</v>
      </c>
      <c r="D132" s="8">
        <v>4</v>
      </c>
      <c r="E132" s="1">
        <f t="shared" si="14"/>
        <v>254</v>
      </c>
      <c r="F132" s="1">
        <f t="shared" si="15"/>
        <v>256.5</v>
      </c>
      <c r="I132" s="1">
        <f t="shared" si="16"/>
        <v>103.5</v>
      </c>
      <c r="J132" s="1">
        <f t="shared" si="17"/>
        <v>10712.25</v>
      </c>
      <c r="K132" s="28">
        <f t="shared" si="18"/>
        <v>106</v>
      </c>
      <c r="L132" s="28">
        <f t="shared" si="19"/>
        <v>11236</v>
      </c>
      <c r="M132" s="1">
        <f t="shared" si="20"/>
        <v>10971</v>
      </c>
    </row>
    <row r="133" spans="1:13" x14ac:dyDescent="0.35">
      <c r="A133" s="8">
        <v>132</v>
      </c>
      <c r="B133" s="8">
        <v>4721</v>
      </c>
      <c r="C133" s="8">
        <v>2</v>
      </c>
      <c r="D133" s="8">
        <v>4</v>
      </c>
      <c r="E133" s="1">
        <f t="shared" si="14"/>
        <v>254</v>
      </c>
      <c r="F133" s="1">
        <f t="shared" si="15"/>
        <v>256.5</v>
      </c>
      <c r="I133" s="1">
        <f t="shared" si="16"/>
        <v>103.5</v>
      </c>
      <c r="J133" s="1">
        <f t="shared" si="17"/>
        <v>10712.25</v>
      </c>
      <c r="K133" s="28">
        <f t="shared" si="18"/>
        <v>106</v>
      </c>
      <c r="L133" s="28">
        <f t="shared" si="19"/>
        <v>11236</v>
      </c>
      <c r="M133" s="1">
        <f t="shared" si="20"/>
        <v>10971</v>
      </c>
    </row>
    <row r="134" spans="1:13" x14ac:dyDescent="0.35">
      <c r="A134" s="8">
        <v>133</v>
      </c>
      <c r="B134" s="8">
        <v>4714</v>
      </c>
      <c r="C134" s="8">
        <v>0</v>
      </c>
      <c r="D134" s="8">
        <v>1</v>
      </c>
      <c r="E134" s="1">
        <f t="shared" si="14"/>
        <v>72</v>
      </c>
      <c r="F134" s="1">
        <f t="shared" si="15"/>
        <v>74.5</v>
      </c>
      <c r="I134" s="1">
        <f t="shared" si="16"/>
        <v>-78.5</v>
      </c>
      <c r="J134" s="1">
        <f t="shared" si="17"/>
        <v>6162.25</v>
      </c>
      <c r="K134" s="28">
        <f t="shared" si="18"/>
        <v>-76</v>
      </c>
      <c r="L134" s="28">
        <f t="shared" si="19"/>
        <v>5776</v>
      </c>
      <c r="M134" s="1">
        <f t="shared" si="20"/>
        <v>5966</v>
      </c>
    </row>
    <row r="135" spans="1:13" x14ac:dyDescent="0.35">
      <c r="A135" s="8">
        <v>134</v>
      </c>
      <c r="B135" s="8">
        <v>4714</v>
      </c>
      <c r="C135" s="8">
        <v>0</v>
      </c>
      <c r="D135" s="8">
        <v>1</v>
      </c>
      <c r="E135" s="1">
        <f t="shared" si="14"/>
        <v>72</v>
      </c>
      <c r="F135" s="1">
        <f t="shared" si="15"/>
        <v>74.5</v>
      </c>
      <c r="I135" s="1">
        <f t="shared" si="16"/>
        <v>-78.5</v>
      </c>
      <c r="J135" s="1">
        <f t="shared" si="17"/>
        <v>6162.25</v>
      </c>
      <c r="K135" s="28">
        <f t="shared" si="18"/>
        <v>-76</v>
      </c>
      <c r="L135" s="28">
        <f t="shared" si="19"/>
        <v>5776</v>
      </c>
      <c r="M135" s="1">
        <f t="shared" si="20"/>
        <v>5966</v>
      </c>
    </row>
    <row r="136" spans="1:13" x14ac:dyDescent="0.35">
      <c r="A136" s="8">
        <v>135</v>
      </c>
      <c r="B136" s="8">
        <v>4720</v>
      </c>
      <c r="C136" s="8">
        <v>2</v>
      </c>
      <c r="D136" s="8">
        <v>4</v>
      </c>
      <c r="E136" s="1">
        <f t="shared" si="14"/>
        <v>254</v>
      </c>
      <c r="F136" s="1">
        <f t="shared" si="15"/>
        <v>256.5</v>
      </c>
      <c r="I136" s="1">
        <f t="shared" si="16"/>
        <v>103.5</v>
      </c>
      <c r="J136" s="1">
        <f t="shared" si="17"/>
        <v>10712.25</v>
      </c>
      <c r="K136" s="28">
        <f t="shared" si="18"/>
        <v>106</v>
      </c>
      <c r="L136" s="28">
        <f t="shared" si="19"/>
        <v>11236</v>
      </c>
      <c r="M136" s="1">
        <f t="shared" si="20"/>
        <v>10971</v>
      </c>
    </row>
    <row r="137" spans="1:13" x14ac:dyDescent="0.35">
      <c r="A137" s="8">
        <v>136</v>
      </c>
      <c r="B137" s="8">
        <v>4720</v>
      </c>
      <c r="C137" s="8">
        <v>2</v>
      </c>
      <c r="D137" s="8">
        <v>3</v>
      </c>
      <c r="E137" s="1">
        <f t="shared" si="14"/>
        <v>254</v>
      </c>
      <c r="F137" s="1">
        <f t="shared" si="15"/>
        <v>215</v>
      </c>
      <c r="I137" s="1">
        <f t="shared" si="16"/>
        <v>103.5</v>
      </c>
      <c r="J137" s="1">
        <f t="shared" si="17"/>
        <v>10712.25</v>
      </c>
      <c r="K137" s="28">
        <f t="shared" si="18"/>
        <v>64.5</v>
      </c>
      <c r="L137" s="28">
        <f t="shared" si="19"/>
        <v>4160.25</v>
      </c>
      <c r="M137" s="1">
        <f t="shared" si="20"/>
        <v>6675.75</v>
      </c>
    </row>
    <row r="138" spans="1:13" x14ac:dyDescent="0.35">
      <c r="A138" s="8">
        <v>137</v>
      </c>
      <c r="B138" s="8">
        <v>4716</v>
      </c>
      <c r="C138" s="8">
        <v>0</v>
      </c>
      <c r="D138" s="8">
        <v>1</v>
      </c>
      <c r="E138" s="1">
        <f t="shared" si="14"/>
        <v>72</v>
      </c>
      <c r="F138" s="1">
        <f t="shared" si="15"/>
        <v>74.5</v>
      </c>
      <c r="I138" s="1">
        <f t="shared" si="16"/>
        <v>-78.5</v>
      </c>
      <c r="J138" s="1">
        <f t="shared" si="17"/>
        <v>6162.25</v>
      </c>
      <c r="K138" s="28">
        <f t="shared" si="18"/>
        <v>-76</v>
      </c>
      <c r="L138" s="28">
        <f t="shared" si="19"/>
        <v>5776</v>
      </c>
      <c r="M138" s="1">
        <f t="shared" si="20"/>
        <v>5966</v>
      </c>
    </row>
    <row r="139" spans="1:13" x14ac:dyDescent="0.35">
      <c r="A139" s="8">
        <v>138</v>
      </c>
      <c r="B139" s="8">
        <v>4713</v>
      </c>
      <c r="C139" s="8">
        <v>0</v>
      </c>
      <c r="D139" s="8">
        <v>1</v>
      </c>
      <c r="E139" s="1">
        <f t="shared" si="14"/>
        <v>72</v>
      </c>
      <c r="F139" s="1">
        <f t="shared" si="15"/>
        <v>74.5</v>
      </c>
      <c r="I139" s="1">
        <f t="shared" si="16"/>
        <v>-78.5</v>
      </c>
      <c r="J139" s="1">
        <f t="shared" si="17"/>
        <v>6162.25</v>
      </c>
      <c r="K139" s="28">
        <f t="shared" si="18"/>
        <v>-76</v>
      </c>
      <c r="L139" s="28">
        <f t="shared" si="19"/>
        <v>5776</v>
      </c>
      <c r="M139" s="1">
        <f t="shared" si="20"/>
        <v>5966</v>
      </c>
    </row>
    <row r="140" spans="1:13" x14ac:dyDescent="0.35">
      <c r="A140" s="8">
        <v>139</v>
      </c>
      <c r="B140" s="8">
        <v>4720</v>
      </c>
      <c r="C140" s="8">
        <v>2</v>
      </c>
      <c r="D140" s="8">
        <v>4</v>
      </c>
      <c r="E140" s="1">
        <f t="shared" si="14"/>
        <v>254</v>
      </c>
      <c r="F140" s="1">
        <f t="shared" si="15"/>
        <v>256.5</v>
      </c>
      <c r="I140" s="1">
        <f t="shared" si="16"/>
        <v>103.5</v>
      </c>
      <c r="J140" s="1">
        <f t="shared" si="17"/>
        <v>10712.25</v>
      </c>
      <c r="K140" s="28">
        <f t="shared" si="18"/>
        <v>106</v>
      </c>
      <c r="L140" s="28">
        <f t="shared" si="19"/>
        <v>11236</v>
      </c>
      <c r="M140" s="1">
        <f t="shared" si="20"/>
        <v>10971</v>
      </c>
    </row>
    <row r="141" spans="1:13" x14ac:dyDescent="0.35">
      <c r="A141" s="8">
        <v>140</v>
      </c>
      <c r="B141" s="8">
        <v>4722</v>
      </c>
      <c r="C141" s="8">
        <v>2</v>
      </c>
      <c r="D141" s="8">
        <v>4</v>
      </c>
      <c r="E141" s="1">
        <f t="shared" si="14"/>
        <v>254</v>
      </c>
      <c r="F141" s="1">
        <f t="shared" si="15"/>
        <v>256.5</v>
      </c>
      <c r="I141" s="1">
        <f t="shared" si="16"/>
        <v>103.5</v>
      </c>
      <c r="J141" s="1">
        <f t="shared" si="17"/>
        <v>10712.25</v>
      </c>
      <c r="K141" s="28">
        <f t="shared" si="18"/>
        <v>106</v>
      </c>
      <c r="L141" s="28">
        <f t="shared" si="19"/>
        <v>11236</v>
      </c>
      <c r="M141" s="1">
        <f t="shared" si="20"/>
        <v>10971</v>
      </c>
    </row>
    <row r="142" spans="1:13" x14ac:dyDescent="0.35">
      <c r="A142" s="8">
        <v>141</v>
      </c>
      <c r="B142" s="8">
        <v>4713</v>
      </c>
      <c r="C142" s="8">
        <v>0</v>
      </c>
      <c r="D142" s="8">
        <v>1</v>
      </c>
      <c r="E142" s="1">
        <f t="shared" si="14"/>
        <v>72</v>
      </c>
      <c r="F142" s="1">
        <f t="shared" si="15"/>
        <v>74.5</v>
      </c>
      <c r="I142" s="1">
        <f t="shared" si="16"/>
        <v>-78.5</v>
      </c>
      <c r="J142" s="1">
        <f t="shared" si="17"/>
        <v>6162.25</v>
      </c>
      <c r="K142" s="28">
        <f t="shared" si="18"/>
        <v>-76</v>
      </c>
      <c r="L142" s="28">
        <f t="shared" si="19"/>
        <v>5776</v>
      </c>
      <c r="M142" s="1">
        <f t="shared" si="20"/>
        <v>5966</v>
      </c>
    </row>
    <row r="143" spans="1:13" x14ac:dyDescent="0.35">
      <c r="A143" s="8">
        <v>142</v>
      </c>
      <c r="B143" s="8">
        <v>4712</v>
      </c>
      <c r="C143" s="8">
        <v>0</v>
      </c>
      <c r="D143" s="8">
        <v>1</v>
      </c>
      <c r="E143" s="1">
        <f t="shared" si="14"/>
        <v>72</v>
      </c>
      <c r="F143" s="1">
        <f t="shared" si="15"/>
        <v>74.5</v>
      </c>
      <c r="I143" s="1">
        <f t="shared" si="16"/>
        <v>-78.5</v>
      </c>
      <c r="J143" s="1">
        <f t="shared" si="17"/>
        <v>6162.25</v>
      </c>
      <c r="K143" s="28">
        <f t="shared" si="18"/>
        <v>-76</v>
      </c>
      <c r="L143" s="28">
        <f t="shared" si="19"/>
        <v>5776</v>
      </c>
      <c r="M143" s="1">
        <f t="shared" si="20"/>
        <v>5966</v>
      </c>
    </row>
    <row r="144" spans="1:13" x14ac:dyDescent="0.35">
      <c r="A144" s="8">
        <v>143</v>
      </c>
      <c r="B144" s="8">
        <v>4717</v>
      </c>
      <c r="C144" s="8">
        <v>1</v>
      </c>
      <c r="D144" s="8">
        <v>2</v>
      </c>
      <c r="E144" s="1">
        <f t="shared" si="14"/>
        <v>175.5</v>
      </c>
      <c r="F144" s="1">
        <f t="shared" si="15"/>
        <v>178.5</v>
      </c>
      <c r="I144" s="1">
        <f t="shared" si="16"/>
        <v>25</v>
      </c>
      <c r="J144" s="1">
        <f t="shared" si="17"/>
        <v>625</v>
      </c>
      <c r="K144" s="28">
        <f t="shared" si="18"/>
        <v>28</v>
      </c>
      <c r="L144" s="28">
        <f t="shared" si="19"/>
        <v>784</v>
      </c>
      <c r="M144" s="1">
        <f t="shared" si="20"/>
        <v>700</v>
      </c>
    </row>
    <row r="145" spans="1:13" x14ac:dyDescent="0.35">
      <c r="A145" s="8">
        <v>144</v>
      </c>
      <c r="B145" s="8">
        <v>4719</v>
      </c>
      <c r="C145" s="8">
        <v>2</v>
      </c>
      <c r="D145" s="8">
        <v>3</v>
      </c>
      <c r="E145" s="1">
        <f t="shared" si="14"/>
        <v>254</v>
      </c>
      <c r="F145" s="1">
        <f t="shared" si="15"/>
        <v>215</v>
      </c>
      <c r="I145" s="1">
        <f t="shared" si="16"/>
        <v>103.5</v>
      </c>
      <c r="J145" s="1">
        <f t="shared" si="17"/>
        <v>10712.25</v>
      </c>
      <c r="K145" s="28">
        <f t="shared" si="18"/>
        <v>64.5</v>
      </c>
      <c r="L145" s="28">
        <f t="shared" si="19"/>
        <v>4160.25</v>
      </c>
      <c r="M145" s="1">
        <f t="shared" si="20"/>
        <v>6675.75</v>
      </c>
    </row>
    <row r="146" spans="1:13" x14ac:dyDescent="0.35">
      <c r="A146" s="8">
        <v>145</v>
      </c>
      <c r="B146" s="8">
        <v>4717</v>
      </c>
      <c r="C146" s="8">
        <v>2</v>
      </c>
      <c r="D146" s="8">
        <v>4</v>
      </c>
      <c r="E146" s="1">
        <f t="shared" si="14"/>
        <v>254</v>
      </c>
      <c r="F146" s="1">
        <f t="shared" si="15"/>
        <v>256.5</v>
      </c>
      <c r="I146" s="1">
        <f t="shared" si="16"/>
        <v>103.5</v>
      </c>
      <c r="J146" s="1">
        <f t="shared" si="17"/>
        <v>10712.25</v>
      </c>
      <c r="K146" s="28">
        <f t="shared" si="18"/>
        <v>106</v>
      </c>
      <c r="L146" s="28">
        <f t="shared" si="19"/>
        <v>11236</v>
      </c>
      <c r="M146" s="1">
        <f t="shared" si="20"/>
        <v>10971</v>
      </c>
    </row>
    <row r="147" spans="1:13" x14ac:dyDescent="0.35">
      <c r="A147" s="8">
        <v>146</v>
      </c>
      <c r="B147" s="8">
        <v>4713</v>
      </c>
      <c r="C147" s="8">
        <v>0</v>
      </c>
      <c r="D147" s="8">
        <v>1</v>
      </c>
      <c r="E147" s="1">
        <f t="shared" si="14"/>
        <v>72</v>
      </c>
      <c r="F147" s="1">
        <f t="shared" si="15"/>
        <v>74.5</v>
      </c>
      <c r="I147" s="1">
        <f t="shared" si="16"/>
        <v>-78.5</v>
      </c>
      <c r="J147" s="1">
        <f t="shared" si="17"/>
        <v>6162.25</v>
      </c>
      <c r="K147" s="28">
        <f t="shared" si="18"/>
        <v>-76</v>
      </c>
      <c r="L147" s="28">
        <f t="shared" si="19"/>
        <v>5776</v>
      </c>
      <c r="M147" s="1">
        <f t="shared" si="20"/>
        <v>5966</v>
      </c>
    </row>
    <row r="148" spans="1:13" x14ac:dyDescent="0.35">
      <c r="A148" s="8">
        <v>147</v>
      </c>
      <c r="B148" s="8">
        <v>4716</v>
      </c>
      <c r="C148" s="8">
        <v>0</v>
      </c>
      <c r="D148" s="8">
        <v>1</v>
      </c>
      <c r="E148" s="1">
        <f t="shared" si="14"/>
        <v>72</v>
      </c>
      <c r="F148" s="1">
        <f t="shared" si="15"/>
        <v>74.5</v>
      </c>
      <c r="I148" s="1">
        <f t="shared" si="16"/>
        <v>-78.5</v>
      </c>
      <c r="J148" s="1">
        <f t="shared" si="17"/>
        <v>6162.25</v>
      </c>
      <c r="K148" s="28">
        <f t="shared" si="18"/>
        <v>-76</v>
      </c>
      <c r="L148" s="28">
        <f t="shared" si="19"/>
        <v>5776</v>
      </c>
      <c r="M148" s="1">
        <f t="shared" si="20"/>
        <v>5966</v>
      </c>
    </row>
    <row r="149" spans="1:13" x14ac:dyDescent="0.35">
      <c r="A149" s="8">
        <v>148</v>
      </c>
      <c r="B149" s="8">
        <v>4719</v>
      </c>
      <c r="C149" s="8">
        <v>1</v>
      </c>
      <c r="D149" s="8">
        <v>2</v>
      </c>
      <c r="E149" s="1">
        <f t="shared" si="14"/>
        <v>175.5</v>
      </c>
      <c r="F149" s="1">
        <f t="shared" si="15"/>
        <v>178.5</v>
      </c>
      <c r="I149" s="1">
        <f t="shared" si="16"/>
        <v>25</v>
      </c>
      <c r="J149" s="1">
        <f t="shared" si="17"/>
        <v>625</v>
      </c>
      <c r="K149" s="28">
        <f t="shared" si="18"/>
        <v>28</v>
      </c>
      <c r="L149" s="28">
        <f t="shared" si="19"/>
        <v>784</v>
      </c>
      <c r="M149" s="1">
        <f t="shared" si="20"/>
        <v>700</v>
      </c>
    </row>
    <row r="150" spans="1:13" x14ac:dyDescent="0.35">
      <c r="A150" s="8">
        <v>149</v>
      </c>
      <c r="B150" s="8">
        <v>4716</v>
      </c>
      <c r="C150" s="8">
        <v>0</v>
      </c>
      <c r="D150" s="8">
        <v>1</v>
      </c>
      <c r="E150" s="1">
        <f t="shared" si="14"/>
        <v>72</v>
      </c>
      <c r="F150" s="1">
        <f t="shared" si="15"/>
        <v>74.5</v>
      </c>
      <c r="I150" s="1">
        <f t="shared" si="16"/>
        <v>-78.5</v>
      </c>
      <c r="J150" s="1">
        <f t="shared" si="17"/>
        <v>6162.25</v>
      </c>
      <c r="K150" s="28">
        <f t="shared" si="18"/>
        <v>-76</v>
      </c>
      <c r="L150" s="28">
        <f t="shared" si="19"/>
        <v>5776</v>
      </c>
      <c r="M150" s="1">
        <f t="shared" si="20"/>
        <v>5966</v>
      </c>
    </row>
    <row r="151" spans="1:13" x14ac:dyDescent="0.35">
      <c r="A151" s="8">
        <v>150</v>
      </c>
      <c r="B151" s="8">
        <v>4722</v>
      </c>
      <c r="C151" s="8">
        <v>2</v>
      </c>
      <c r="D151" s="8">
        <v>4</v>
      </c>
      <c r="E151" s="1">
        <f t="shared" si="14"/>
        <v>254</v>
      </c>
      <c r="F151" s="1">
        <f t="shared" si="15"/>
        <v>256.5</v>
      </c>
      <c r="I151" s="1">
        <f t="shared" si="16"/>
        <v>103.5</v>
      </c>
      <c r="J151" s="1">
        <f t="shared" si="17"/>
        <v>10712.25</v>
      </c>
      <c r="K151" s="28">
        <f t="shared" si="18"/>
        <v>106</v>
      </c>
      <c r="L151" s="28">
        <f t="shared" si="19"/>
        <v>11236</v>
      </c>
      <c r="M151" s="1">
        <f t="shared" si="20"/>
        <v>10971</v>
      </c>
    </row>
    <row r="152" spans="1:13" x14ac:dyDescent="0.35">
      <c r="A152" s="8">
        <v>151</v>
      </c>
      <c r="B152" s="8">
        <v>4718</v>
      </c>
      <c r="C152" s="8">
        <v>1</v>
      </c>
      <c r="D152" s="8">
        <v>3</v>
      </c>
      <c r="E152" s="1">
        <f t="shared" si="14"/>
        <v>175.5</v>
      </c>
      <c r="F152" s="1">
        <f t="shared" si="15"/>
        <v>215</v>
      </c>
      <c r="I152" s="1">
        <f t="shared" si="16"/>
        <v>25</v>
      </c>
      <c r="J152" s="1">
        <f t="shared" si="17"/>
        <v>625</v>
      </c>
      <c r="K152" s="28">
        <f t="shared" si="18"/>
        <v>64.5</v>
      </c>
      <c r="L152" s="28">
        <f t="shared" si="19"/>
        <v>4160.25</v>
      </c>
      <c r="M152" s="1">
        <f t="shared" si="20"/>
        <v>1612.5</v>
      </c>
    </row>
    <row r="153" spans="1:13" x14ac:dyDescent="0.35">
      <c r="A153" s="8">
        <v>152</v>
      </c>
      <c r="B153" s="8">
        <v>4721</v>
      </c>
      <c r="C153" s="8">
        <v>2</v>
      </c>
      <c r="D153" s="8">
        <v>4</v>
      </c>
      <c r="E153" s="1">
        <f t="shared" si="14"/>
        <v>254</v>
      </c>
      <c r="F153" s="1">
        <f t="shared" si="15"/>
        <v>256.5</v>
      </c>
      <c r="I153" s="1">
        <f t="shared" si="16"/>
        <v>103.5</v>
      </c>
      <c r="J153" s="1">
        <f t="shared" si="17"/>
        <v>10712.25</v>
      </c>
      <c r="K153" s="28">
        <f t="shared" si="18"/>
        <v>106</v>
      </c>
      <c r="L153" s="28">
        <f t="shared" si="19"/>
        <v>11236</v>
      </c>
      <c r="M153" s="1">
        <f t="shared" si="20"/>
        <v>10971</v>
      </c>
    </row>
    <row r="154" spans="1:13" x14ac:dyDescent="0.35">
      <c r="A154" s="8">
        <v>153</v>
      </c>
      <c r="B154" s="8">
        <v>4718</v>
      </c>
      <c r="C154" s="8">
        <v>1</v>
      </c>
      <c r="D154" s="8">
        <v>2</v>
      </c>
      <c r="E154" s="1">
        <f t="shared" si="14"/>
        <v>175.5</v>
      </c>
      <c r="F154" s="1">
        <f t="shared" si="15"/>
        <v>178.5</v>
      </c>
      <c r="I154" s="1">
        <f t="shared" si="16"/>
        <v>25</v>
      </c>
      <c r="J154" s="1">
        <f t="shared" si="17"/>
        <v>625</v>
      </c>
      <c r="K154" s="28">
        <f t="shared" si="18"/>
        <v>28</v>
      </c>
      <c r="L154" s="28">
        <f t="shared" si="19"/>
        <v>784</v>
      </c>
      <c r="M154" s="1">
        <f t="shared" si="20"/>
        <v>700</v>
      </c>
    </row>
    <row r="155" spans="1:13" x14ac:dyDescent="0.35">
      <c r="A155" s="8">
        <v>154</v>
      </c>
      <c r="B155" s="8">
        <v>4713</v>
      </c>
      <c r="C155" s="8">
        <v>0</v>
      </c>
      <c r="D155" s="8">
        <v>1</v>
      </c>
      <c r="E155" s="1">
        <f t="shared" si="14"/>
        <v>72</v>
      </c>
      <c r="F155" s="1">
        <f t="shared" si="15"/>
        <v>74.5</v>
      </c>
      <c r="I155" s="1">
        <f t="shared" si="16"/>
        <v>-78.5</v>
      </c>
      <c r="J155" s="1">
        <f t="shared" si="17"/>
        <v>6162.25</v>
      </c>
      <c r="K155" s="28">
        <f t="shared" si="18"/>
        <v>-76</v>
      </c>
      <c r="L155" s="28">
        <f t="shared" si="19"/>
        <v>5776</v>
      </c>
      <c r="M155" s="1">
        <f t="shared" si="20"/>
        <v>5966</v>
      </c>
    </row>
    <row r="156" spans="1:13" x14ac:dyDescent="0.35">
      <c r="A156" s="8">
        <v>155</v>
      </c>
      <c r="B156" s="8">
        <v>4712</v>
      </c>
      <c r="C156" s="8">
        <v>0</v>
      </c>
      <c r="D156" s="8">
        <v>1</v>
      </c>
      <c r="E156" s="1">
        <f t="shared" si="14"/>
        <v>72</v>
      </c>
      <c r="F156" s="1">
        <f t="shared" si="15"/>
        <v>74.5</v>
      </c>
      <c r="I156" s="1">
        <f t="shared" si="16"/>
        <v>-78.5</v>
      </c>
      <c r="J156" s="1">
        <f t="shared" si="17"/>
        <v>6162.25</v>
      </c>
      <c r="K156" s="28">
        <f t="shared" si="18"/>
        <v>-76</v>
      </c>
      <c r="L156" s="28">
        <f t="shared" si="19"/>
        <v>5776</v>
      </c>
      <c r="M156" s="1">
        <f t="shared" si="20"/>
        <v>5966</v>
      </c>
    </row>
    <row r="157" spans="1:13" x14ac:dyDescent="0.35">
      <c r="A157" s="8">
        <v>156</v>
      </c>
      <c r="B157" s="8">
        <v>4720</v>
      </c>
      <c r="C157" s="8">
        <v>2</v>
      </c>
      <c r="D157" s="8">
        <v>4</v>
      </c>
      <c r="E157" s="1">
        <f t="shared" si="14"/>
        <v>254</v>
      </c>
      <c r="F157" s="1">
        <f t="shared" si="15"/>
        <v>256.5</v>
      </c>
      <c r="I157" s="1">
        <f t="shared" si="16"/>
        <v>103.5</v>
      </c>
      <c r="J157" s="1">
        <f t="shared" si="17"/>
        <v>10712.25</v>
      </c>
      <c r="K157" s="28">
        <f t="shared" si="18"/>
        <v>106</v>
      </c>
      <c r="L157" s="28">
        <f t="shared" si="19"/>
        <v>11236</v>
      </c>
      <c r="M157" s="1">
        <f t="shared" si="20"/>
        <v>10971</v>
      </c>
    </row>
    <row r="158" spans="1:13" x14ac:dyDescent="0.35">
      <c r="A158" s="8">
        <v>157</v>
      </c>
      <c r="B158" s="8">
        <v>4720</v>
      </c>
      <c r="C158" s="8">
        <v>2</v>
      </c>
      <c r="D158" s="8">
        <v>4</v>
      </c>
      <c r="E158" s="1">
        <f t="shared" si="14"/>
        <v>254</v>
      </c>
      <c r="F158" s="1">
        <f t="shared" si="15"/>
        <v>256.5</v>
      </c>
      <c r="I158" s="1">
        <f t="shared" si="16"/>
        <v>103.5</v>
      </c>
      <c r="J158" s="1">
        <f t="shared" si="17"/>
        <v>10712.25</v>
      </c>
      <c r="K158" s="28">
        <f t="shared" si="18"/>
        <v>106</v>
      </c>
      <c r="L158" s="28">
        <f t="shared" si="19"/>
        <v>11236</v>
      </c>
      <c r="M158" s="1">
        <f t="shared" si="20"/>
        <v>10971</v>
      </c>
    </row>
    <row r="159" spans="1:13" x14ac:dyDescent="0.35">
      <c r="A159" s="8">
        <v>158</v>
      </c>
      <c r="B159" s="8">
        <v>4721</v>
      </c>
      <c r="C159" s="8">
        <v>2</v>
      </c>
      <c r="D159" s="8">
        <v>4</v>
      </c>
      <c r="E159" s="1">
        <f t="shared" si="14"/>
        <v>254</v>
      </c>
      <c r="F159" s="1">
        <f t="shared" si="15"/>
        <v>256.5</v>
      </c>
      <c r="I159" s="1">
        <f t="shared" si="16"/>
        <v>103.5</v>
      </c>
      <c r="J159" s="1">
        <f t="shared" si="17"/>
        <v>10712.25</v>
      </c>
      <c r="K159" s="28">
        <f t="shared" si="18"/>
        <v>106</v>
      </c>
      <c r="L159" s="28">
        <f t="shared" si="19"/>
        <v>11236</v>
      </c>
      <c r="M159" s="1">
        <f t="shared" si="20"/>
        <v>10971</v>
      </c>
    </row>
    <row r="160" spans="1:13" x14ac:dyDescent="0.35">
      <c r="A160" s="8">
        <v>159</v>
      </c>
      <c r="B160" s="8">
        <v>4718</v>
      </c>
      <c r="C160" s="8">
        <v>1</v>
      </c>
      <c r="D160" s="8">
        <v>2</v>
      </c>
      <c r="E160" s="1">
        <f t="shared" si="14"/>
        <v>175.5</v>
      </c>
      <c r="F160" s="1">
        <f t="shared" si="15"/>
        <v>178.5</v>
      </c>
      <c r="I160" s="1">
        <f t="shared" si="16"/>
        <v>25</v>
      </c>
      <c r="J160" s="1">
        <f t="shared" si="17"/>
        <v>625</v>
      </c>
      <c r="K160" s="28">
        <f t="shared" si="18"/>
        <v>28</v>
      </c>
      <c r="L160" s="28">
        <f t="shared" si="19"/>
        <v>784</v>
      </c>
      <c r="M160" s="1">
        <f t="shared" si="20"/>
        <v>700</v>
      </c>
    </row>
    <row r="161" spans="1:13" x14ac:dyDescent="0.35">
      <c r="A161" s="8">
        <v>160</v>
      </c>
      <c r="B161" s="8">
        <v>4720</v>
      </c>
      <c r="C161" s="8">
        <v>2</v>
      </c>
      <c r="D161" s="8">
        <v>4</v>
      </c>
      <c r="E161" s="1">
        <f t="shared" si="14"/>
        <v>254</v>
      </c>
      <c r="F161" s="1">
        <f t="shared" si="15"/>
        <v>256.5</v>
      </c>
      <c r="I161" s="1">
        <f t="shared" si="16"/>
        <v>103.5</v>
      </c>
      <c r="J161" s="1">
        <f t="shared" si="17"/>
        <v>10712.25</v>
      </c>
      <c r="K161" s="28">
        <f t="shared" si="18"/>
        <v>106</v>
      </c>
      <c r="L161" s="28">
        <f t="shared" si="19"/>
        <v>11236</v>
      </c>
      <c r="M161" s="1">
        <f t="shared" si="20"/>
        <v>10971</v>
      </c>
    </row>
    <row r="162" spans="1:13" x14ac:dyDescent="0.35">
      <c r="A162" s="8">
        <v>161</v>
      </c>
      <c r="B162" s="8">
        <v>4719</v>
      </c>
      <c r="C162" s="8">
        <v>1</v>
      </c>
      <c r="D162" s="8">
        <v>2</v>
      </c>
      <c r="E162" s="1">
        <f t="shared" si="14"/>
        <v>175.5</v>
      </c>
      <c r="F162" s="1">
        <f t="shared" si="15"/>
        <v>178.5</v>
      </c>
      <c r="I162" s="1">
        <f t="shared" si="16"/>
        <v>25</v>
      </c>
      <c r="J162" s="1">
        <f t="shared" si="17"/>
        <v>625</v>
      </c>
      <c r="K162" s="28">
        <f t="shared" si="18"/>
        <v>28</v>
      </c>
      <c r="L162" s="28">
        <f t="shared" si="19"/>
        <v>784</v>
      </c>
      <c r="M162" s="1">
        <f t="shared" si="20"/>
        <v>700</v>
      </c>
    </row>
    <row r="163" spans="1:13" x14ac:dyDescent="0.35">
      <c r="A163" s="8">
        <v>162</v>
      </c>
      <c r="B163" s="8">
        <v>4712</v>
      </c>
      <c r="C163" s="8">
        <v>0</v>
      </c>
      <c r="D163" s="8">
        <v>1</v>
      </c>
      <c r="E163" s="1">
        <f t="shared" si="14"/>
        <v>72</v>
      </c>
      <c r="F163" s="1">
        <f t="shared" si="15"/>
        <v>74.5</v>
      </c>
      <c r="I163" s="1">
        <f t="shared" si="16"/>
        <v>-78.5</v>
      </c>
      <c r="J163" s="1">
        <f t="shared" si="17"/>
        <v>6162.25</v>
      </c>
      <c r="K163" s="28">
        <f t="shared" si="18"/>
        <v>-76</v>
      </c>
      <c r="L163" s="28">
        <f t="shared" si="19"/>
        <v>5776</v>
      </c>
      <c r="M163" s="1">
        <f t="shared" si="20"/>
        <v>5966</v>
      </c>
    </row>
    <row r="164" spans="1:13" x14ac:dyDescent="0.35">
      <c r="A164" s="8">
        <v>163</v>
      </c>
      <c r="B164" s="8">
        <v>4721</v>
      </c>
      <c r="C164" s="8">
        <v>2</v>
      </c>
      <c r="D164" s="8">
        <v>4</v>
      </c>
      <c r="E164" s="1">
        <f t="shared" si="14"/>
        <v>254</v>
      </c>
      <c r="F164" s="1">
        <f t="shared" si="15"/>
        <v>256.5</v>
      </c>
      <c r="I164" s="1">
        <f t="shared" si="16"/>
        <v>103.5</v>
      </c>
      <c r="J164" s="1">
        <f t="shared" si="17"/>
        <v>10712.25</v>
      </c>
      <c r="K164" s="28">
        <f t="shared" si="18"/>
        <v>106</v>
      </c>
      <c r="L164" s="28">
        <f t="shared" si="19"/>
        <v>11236</v>
      </c>
      <c r="M164" s="1">
        <f t="shared" si="20"/>
        <v>10971</v>
      </c>
    </row>
    <row r="165" spans="1:13" x14ac:dyDescent="0.35">
      <c r="A165" s="8">
        <v>164</v>
      </c>
      <c r="B165" s="8">
        <v>4712</v>
      </c>
      <c r="C165" s="8">
        <v>0</v>
      </c>
      <c r="D165" s="8">
        <v>1</v>
      </c>
      <c r="E165" s="1">
        <f t="shared" si="14"/>
        <v>72</v>
      </c>
      <c r="F165" s="1">
        <f t="shared" si="15"/>
        <v>74.5</v>
      </c>
      <c r="I165" s="1">
        <f t="shared" si="16"/>
        <v>-78.5</v>
      </c>
      <c r="J165" s="1">
        <f t="shared" si="17"/>
        <v>6162.25</v>
      </c>
      <c r="K165" s="28">
        <f t="shared" si="18"/>
        <v>-76</v>
      </c>
      <c r="L165" s="28">
        <f t="shared" si="19"/>
        <v>5776</v>
      </c>
      <c r="M165" s="1">
        <f t="shared" si="20"/>
        <v>5966</v>
      </c>
    </row>
    <row r="166" spans="1:13" x14ac:dyDescent="0.35">
      <c r="A166" s="8">
        <v>165</v>
      </c>
      <c r="B166" s="8">
        <v>4711</v>
      </c>
      <c r="C166" s="8">
        <v>0</v>
      </c>
      <c r="D166" s="8">
        <v>1</v>
      </c>
      <c r="E166" s="1">
        <f t="shared" si="14"/>
        <v>72</v>
      </c>
      <c r="F166" s="1">
        <f t="shared" si="15"/>
        <v>74.5</v>
      </c>
      <c r="I166" s="1">
        <f t="shared" si="16"/>
        <v>-78.5</v>
      </c>
      <c r="J166" s="1">
        <f t="shared" si="17"/>
        <v>6162.25</v>
      </c>
      <c r="K166" s="28">
        <f t="shared" si="18"/>
        <v>-76</v>
      </c>
      <c r="L166" s="28">
        <f t="shared" si="19"/>
        <v>5776</v>
      </c>
      <c r="M166" s="1">
        <f t="shared" si="20"/>
        <v>5966</v>
      </c>
    </row>
    <row r="167" spans="1:13" x14ac:dyDescent="0.35">
      <c r="A167" s="8">
        <v>166</v>
      </c>
      <c r="B167" s="8">
        <v>4722</v>
      </c>
      <c r="C167" s="8">
        <v>2</v>
      </c>
      <c r="D167" s="8">
        <v>3</v>
      </c>
      <c r="E167" s="1">
        <f t="shared" si="14"/>
        <v>254</v>
      </c>
      <c r="F167" s="1">
        <f t="shared" si="15"/>
        <v>215</v>
      </c>
      <c r="I167" s="1">
        <f t="shared" si="16"/>
        <v>103.5</v>
      </c>
      <c r="J167" s="1">
        <f t="shared" si="17"/>
        <v>10712.25</v>
      </c>
      <c r="K167" s="28">
        <f t="shared" si="18"/>
        <v>64.5</v>
      </c>
      <c r="L167" s="28">
        <f t="shared" si="19"/>
        <v>4160.25</v>
      </c>
      <c r="M167" s="1">
        <f t="shared" si="20"/>
        <v>6675.75</v>
      </c>
    </row>
    <row r="168" spans="1:13" x14ac:dyDescent="0.35">
      <c r="A168" s="8">
        <v>167</v>
      </c>
      <c r="B168" s="8">
        <v>4713</v>
      </c>
      <c r="C168" s="8">
        <v>0</v>
      </c>
      <c r="D168" s="8">
        <v>1</v>
      </c>
      <c r="E168" s="1">
        <f t="shared" si="14"/>
        <v>72</v>
      </c>
      <c r="F168" s="1">
        <f t="shared" si="15"/>
        <v>74.5</v>
      </c>
      <c r="I168" s="1">
        <f t="shared" si="16"/>
        <v>-78.5</v>
      </c>
      <c r="J168" s="1">
        <f t="shared" si="17"/>
        <v>6162.25</v>
      </c>
      <c r="K168" s="28">
        <f t="shared" si="18"/>
        <v>-76</v>
      </c>
      <c r="L168" s="28">
        <f t="shared" si="19"/>
        <v>5776</v>
      </c>
      <c r="M168" s="1">
        <f t="shared" si="20"/>
        <v>5966</v>
      </c>
    </row>
    <row r="169" spans="1:13" x14ac:dyDescent="0.35">
      <c r="A169" s="8">
        <v>168</v>
      </c>
      <c r="B169" s="8">
        <v>4712</v>
      </c>
      <c r="C169" s="8">
        <v>0</v>
      </c>
      <c r="D169" s="8">
        <v>1</v>
      </c>
      <c r="E169" s="1">
        <f t="shared" si="14"/>
        <v>72</v>
      </c>
      <c r="F169" s="1">
        <f t="shared" si="15"/>
        <v>74.5</v>
      </c>
      <c r="I169" s="1">
        <f t="shared" si="16"/>
        <v>-78.5</v>
      </c>
      <c r="J169" s="1">
        <f t="shared" si="17"/>
        <v>6162.25</v>
      </c>
      <c r="K169" s="28">
        <f t="shared" si="18"/>
        <v>-76</v>
      </c>
      <c r="L169" s="28">
        <f t="shared" si="19"/>
        <v>5776</v>
      </c>
      <c r="M169" s="1">
        <f t="shared" si="20"/>
        <v>5966</v>
      </c>
    </row>
    <row r="170" spans="1:13" x14ac:dyDescent="0.35">
      <c r="A170" s="8">
        <v>169</v>
      </c>
      <c r="B170" s="8">
        <v>4712</v>
      </c>
      <c r="C170" s="8">
        <v>0</v>
      </c>
      <c r="D170" s="8">
        <v>1</v>
      </c>
      <c r="E170" s="1">
        <f t="shared" si="14"/>
        <v>72</v>
      </c>
      <c r="F170" s="1">
        <f t="shared" si="15"/>
        <v>74.5</v>
      </c>
      <c r="I170" s="1">
        <f t="shared" si="16"/>
        <v>-78.5</v>
      </c>
      <c r="J170" s="1">
        <f t="shared" si="17"/>
        <v>6162.25</v>
      </c>
      <c r="K170" s="28">
        <f t="shared" si="18"/>
        <v>-76</v>
      </c>
      <c r="L170" s="28">
        <f t="shared" si="19"/>
        <v>5776</v>
      </c>
      <c r="M170" s="1">
        <f t="shared" si="20"/>
        <v>5966</v>
      </c>
    </row>
    <row r="171" spans="1:13" x14ac:dyDescent="0.35">
      <c r="A171" s="8">
        <v>170</v>
      </c>
      <c r="B171" s="8">
        <v>4720</v>
      </c>
      <c r="C171" s="8">
        <v>2</v>
      </c>
      <c r="D171" s="8">
        <v>4</v>
      </c>
      <c r="E171" s="1">
        <f t="shared" si="14"/>
        <v>254</v>
      </c>
      <c r="F171" s="1">
        <f t="shared" si="15"/>
        <v>256.5</v>
      </c>
      <c r="I171" s="1">
        <f t="shared" si="16"/>
        <v>103.5</v>
      </c>
      <c r="J171" s="1">
        <f t="shared" si="17"/>
        <v>10712.25</v>
      </c>
      <c r="K171" s="28">
        <f t="shared" si="18"/>
        <v>106</v>
      </c>
      <c r="L171" s="28">
        <f t="shared" si="19"/>
        <v>11236</v>
      </c>
      <c r="M171" s="1">
        <f t="shared" si="20"/>
        <v>10971</v>
      </c>
    </row>
    <row r="172" spans="1:13" x14ac:dyDescent="0.35">
      <c r="A172" s="8">
        <v>171</v>
      </c>
      <c r="B172" s="8">
        <v>4711</v>
      </c>
      <c r="C172" s="8">
        <v>0</v>
      </c>
      <c r="D172" s="8">
        <v>1</v>
      </c>
      <c r="E172" s="1">
        <f t="shared" si="14"/>
        <v>72</v>
      </c>
      <c r="F172" s="1">
        <f t="shared" si="15"/>
        <v>74.5</v>
      </c>
      <c r="I172" s="1">
        <f t="shared" si="16"/>
        <v>-78.5</v>
      </c>
      <c r="J172" s="1">
        <f t="shared" si="17"/>
        <v>6162.25</v>
      </c>
      <c r="K172" s="28">
        <f t="shared" si="18"/>
        <v>-76</v>
      </c>
      <c r="L172" s="28">
        <f t="shared" si="19"/>
        <v>5776</v>
      </c>
      <c r="M172" s="1">
        <f t="shared" si="20"/>
        <v>5966</v>
      </c>
    </row>
    <row r="173" spans="1:13" x14ac:dyDescent="0.35">
      <c r="A173" s="8">
        <v>172</v>
      </c>
      <c r="B173" s="8">
        <v>4719</v>
      </c>
      <c r="C173" s="8">
        <v>1</v>
      </c>
      <c r="D173" s="8">
        <v>2</v>
      </c>
      <c r="E173" s="1">
        <f t="shared" si="14"/>
        <v>175.5</v>
      </c>
      <c r="F173" s="1">
        <f t="shared" si="15"/>
        <v>178.5</v>
      </c>
      <c r="I173" s="1">
        <f t="shared" si="16"/>
        <v>25</v>
      </c>
      <c r="J173" s="1">
        <f t="shared" si="17"/>
        <v>625</v>
      </c>
      <c r="K173" s="28">
        <f t="shared" si="18"/>
        <v>28</v>
      </c>
      <c r="L173" s="28">
        <f t="shared" si="19"/>
        <v>784</v>
      </c>
      <c r="M173" s="1">
        <f t="shared" si="20"/>
        <v>700</v>
      </c>
    </row>
    <row r="174" spans="1:13" x14ac:dyDescent="0.35">
      <c r="A174" s="8">
        <v>173</v>
      </c>
      <c r="B174" s="8">
        <v>4721</v>
      </c>
      <c r="C174" s="8">
        <v>2</v>
      </c>
      <c r="D174" s="8">
        <v>4</v>
      </c>
      <c r="E174" s="1">
        <f t="shared" si="14"/>
        <v>254</v>
      </c>
      <c r="F174" s="1">
        <f t="shared" si="15"/>
        <v>256.5</v>
      </c>
      <c r="I174" s="1">
        <f t="shared" si="16"/>
        <v>103.5</v>
      </c>
      <c r="J174" s="1">
        <f t="shared" si="17"/>
        <v>10712.25</v>
      </c>
      <c r="K174" s="28">
        <f t="shared" si="18"/>
        <v>106</v>
      </c>
      <c r="L174" s="28">
        <f t="shared" si="19"/>
        <v>11236</v>
      </c>
      <c r="M174" s="1">
        <f t="shared" si="20"/>
        <v>10971</v>
      </c>
    </row>
    <row r="175" spans="1:13" x14ac:dyDescent="0.35">
      <c r="A175" s="8">
        <v>174</v>
      </c>
      <c r="B175" s="8">
        <v>4715</v>
      </c>
      <c r="C175" s="8">
        <v>0</v>
      </c>
      <c r="D175" s="8">
        <v>1</v>
      </c>
      <c r="E175" s="1">
        <f t="shared" si="14"/>
        <v>72</v>
      </c>
      <c r="F175" s="1">
        <f t="shared" si="15"/>
        <v>74.5</v>
      </c>
      <c r="I175" s="1">
        <f t="shared" si="16"/>
        <v>-78.5</v>
      </c>
      <c r="J175" s="1">
        <f t="shared" si="17"/>
        <v>6162.25</v>
      </c>
      <c r="K175" s="28">
        <f t="shared" si="18"/>
        <v>-76</v>
      </c>
      <c r="L175" s="28">
        <f t="shared" si="19"/>
        <v>5776</v>
      </c>
      <c r="M175" s="1">
        <f t="shared" si="20"/>
        <v>5966</v>
      </c>
    </row>
    <row r="176" spans="1:13" x14ac:dyDescent="0.35">
      <c r="A176" s="8">
        <v>175</v>
      </c>
      <c r="B176" s="8">
        <v>4720</v>
      </c>
      <c r="C176" s="8">
        <v>2</v>
      </c>
      <c r="D176" s="8">
        <v>4</v>
      </c>
      <c r="E176" s="1">
        <f t="shared" si="14"/>
        <v>254</v>
      </c>
      <c r="F176" s="1">
        <f t="shared" si="15"/>
        <v>256.5</v>
      </c>
      <c r="I176" s="1">
        <f t="shared" si="16"/>
        <v>103.5</v>
      </c>
      <c r="J176" s="1">
        <f t="shared" si="17"/>
        <v>10712.25</v>
      </c>
      <c r="K176" s="28">
        <f t="shared" si="18"/>
        <v>106</v>
      </c>
      <c r="L176" s="28">
        <f t="shared" si="19"/>
        <v>11236</v>
      </c>
      <c r="M176" s="1">
        <f t="shared" si="20"/>
        <v>10971</v>
      </c>
    </row>
    <row r="177" spans="1:13" x14ac:dyDescent="0.35">
      <c r="A177" s="8">
        <v>176</v>
      </c>
      <c r="B177" s="8">
        <v>4720</v>
      </c>
      <c r="C177" s="8">
        <v>2</v>
      </c>
      <c r="D177" s="8">
        <v>4</v>
      </c>
      <c r="E177" s="1">
        <f t="shared" si="14"/>
        <v>254</v>
      </c>
      <c r="F177" s="1">
        <f t="shared" si="15"/>
        <v>256.5</v>
      </c>
      <c r="I177" s="1">
        <f t="shared" si="16"/>
        <v>103.5</v>
      </c>
      <c r="J177" s="1">
        <f t="shared" si="17"/>
        <v>10712.25</v>
      </c>
      <c r="K177" s="28">
        <f t="shared" si="18"/>
        <v>106</v>
      </c>
      <c r="L177" s="28">
        <f t="shared" si="19"/>
        <v>11236</v>
      </c>
      <c r="M177" s="1">
        <f t="shared" si="20"/>
        <v>10971</v>
      </c>
    </row>
    <row r="178" spans="1:13" x14ac:dyDescent="0.35">
      <c r="A178" s="8">
        <v>177</v>
      </c>
      <c r="B178" s="8">
        <v>4713</v>
      </c>
      <c r="C178" s="8">
        <v>0</v>
      </c>
      <c r="D178" s="8">
        <v>1</v>
      </c>
      <c r="E178" s="1">
        <f t="shared" si="14"/>
        <v>72</v>
      </c>
      <c r="F178" s="1">
        <f t="shared" si="15"/>
        <v>74.5</v>
      </c>
      <c r="I178" s="1">
        <f t="shared" si="16"/>
        <v>-78.5</v>
      </c>
      <c r="J178" s="1">
        <f t="shared" si="17"/>
        <v>6162.25</v>
      </c>
      <c r="K178" s="28">
        <f t="shared" si="18"/>
        <v>-76</v>
      </c>
      <c r="L178" s="28">
        <f t="shared" si="19"/>
        <v>5776</v>
      </c>
      <c r="M178" s="1">
        <f t="shared" si="20"/>
        <v>5966</v>
      </c>
    </row>
    <row r="179" spans="1:13" x14ac:dyDescent="0.35">
      <c r="A179" s="8">
        <v>178</v>
      </c>
      <c r="B179" s="8">
        <v>4717</v>
      </c>
      <c r="C179" s="8">
        <v>2</v>
      </c>
      <c r="D179" s="8">
        <v>4</v>
      </c>
      <c r="E179" s="1">
        <f t="shared" si="14"/>
        <v>254</v>
      </c>
      <c r="F179" s="1">
        <f t="shared" si="15"/>
        <v>256.5</v>
      </c>
      <c r="I179" s="1">
        <f t="shared" si="16"/>
        <v>103.5</v>
      </c>
      <c r="J179" s="1">
        <f t="shared" si="17"/>
        <v>10712.25</v>
      </c>
      <c r="K179" s="28">
        <f t="shared" si="18"/>
        <v>106</v>
      </c>
      <c r="L179" s="28">
        <f t="shared" si="19"/>
        <v>11236</v>
      </c>
      <c r="M179" s="1">
        <f t="shared" si="20"/>
        <v>10971</v>
      </c>
    </row>
    <row r="180" spans="1:13" x14ac:dyDescent="0.35">
      <c r="A180" s="8">
        <v>179</v>
      </c>
      <c r="B180" s="8">
        <v>4719</v>
      </c>
      <c r="C180" s="8">
        <v>1</v>
      </c>
      <c r="D180" s="8">
        <v>3</v>
      </c>
      <c r="E180" s="1">
        <f t="shared" si="14"/>
        <v>175.5</v>
      </c>
      <c r="F180" s="1">
        <f t="shared" si="15"/>
        <v>215</v>
      </c>
      <c r="I180" s="1">
        <f t="shared" si="16"/>
        <v>25</v>
      </c>
      <c r="J180" s="1">
        <f t="shared" si="17"/>
        <v>625</v>
      </c>
      <c r="K180" s="28">
        <f t="shared" si="18"/>
        <v>64.5</v>
      </c>
      <c r="L180" s="28">
        <f t="shared" si="19"/>
        <v>4160.25</v>
      </c>
      <c r="M180" s="1">
        <f t="shared" si="20"/>
        <v>1612.5</v>
      </c>
    </row>
    <row r="181" spans="1:13" x14ac:dyDescent="0.35">
      <c r="A181" s="8">
        <v>180</v>
      </c>
      <c r="B181" s="8">
        <v>4719</v>
      </c>
      <c r="C181" s="8">
        <v>2</v>
      </c>
      <c r="D181" s="8">
        <v>3</v>
      </c>
      <c r="E181" s="1">
        <f t="shared" si="14"/>
        <v>254</v>
      </c>
      <c r="F181" s="1">
        <f t="shared" si="15"/>
        <v>215</v>
      </c>
      <c r="I181" s="1">
        <f t="shared" si="16"/>
        <v>103.5</v>
      </c>
      <c r="J181" s="1">
        <f t="shared" si="17"/>
        <v>10712.25</v>
      </c>
      <c r="K181" s="28">
        <f t="shared" si="18"/>
        <v>64.5</v>
      </c>
      <c r="L181" s="28">
        <f t="shared" si="19"/>
        <v>4160.25</v>
      </c>
      <c r="M181" s="1">
        <f t="shared" si="20"/>
        <v>6675.75</v>
      </c>
    </row>
    <row r="182" spans="1:13" x14ac:dyDescent="0.35">
      <c r="A182" s="8">
        <v>181</v>
      </c>
      <c r="B182" s="8">
        <v>4712</v>
      </c>
      <c r="C182" s="8">
        <v>1</v>
      </c>
      <c r="D182" s="8">
        <v>2</v>
      </c>
      <c r="E182" s="1">
        <f t="shared" si="14"/>
        <v>175.5</v>
      </c>
      <c r="F182" s="1">
        <f t="shared" si="15"/>
        <v>178.5</v>
      </c>
      <c r="I182" s="1">
        <f t="shared" si="16"/>
        <v>25</v>
      </c>
      <c r="J182" s="1">
        <f t="shared" si="17"/>
        <v>625</v>
      </c>
      <c r="K182" s="28">
        <f t="shared" si="18"/>
        <v>28</v>
      </c>
      <c r="L182" s="28">
        <f t="shared" si="19"/>
        <v>784</v>
      </c>
      <c r="M182" s="1">
        <f t="shared" si="20"/>
        <v>700</v>
      </c>
    </row>
    <row r="183" spans="1:13" x14ac:dyDescent="0.35">
      <c r="A183" s="8">
        <v>182</v>
      </c>
      <c r="B183" s="8">
        <v>4718</v>
      </c>
      <c r="C183" s="8">
        <v>2</v>
      </c>
      <c r="D183" s="8">
        <v>4</v>
      </c>
      <c r="E183" s="1">
        <f t="shared" si="14"/>
        <v>254</v>
      </c>
      <c r="F183" s="1">
        <f t="shared" si="15"/>
        <v>256.5</v>
      </c>
      <c r="I183" s="1">
        <f t="shared" si="16"/>
        <v>103.5</v>
      </c>
      <c r="J183" s="1">
        <f t="shared" si="17"/>
        <v>10712.25</v>
      </c>
      <c r="K183" s="28">
        <f t="shared" si="18"/>
        <v>106</v>
      </c>
      <c r="L183" s="28">
        <f t="shared" si="19"/>
        <v>11236</v>
      </c>
      <c r="M183" s="1">
        <f t="shared" si="20"/>
        <v>10971</v>
      </c>
    </row>
    <row r="184" spans="1:13" x14ac:dyDescent="0.35">
      <c r="A184" s="8">
        <v>183</v>
      </c>
      <c r="B184" s="8">
        <v>4712</v>
      </c>
      <c r="C184" s="8">
        <v>1</v>
      </c>
      <c r="D184" s="8">
        <v>2</v>
      </c>
      <c r="E184" s="1">
        <f t="shared" si="14"/>
        <v>175.5</v>
      </c>
      <c r="F184" s="1">
        <f t="shared" si="15"/>
        <v>178.5</v>
      </c>
      <c r="I184" s="1">
        <f t="shared" si="16"/>
        <v>25</v>
      </c>
      <c r="J184" s="1">
        <f t="shared" si="17"/>
        <v>625</v>
      </c>
      <c r="K184" s="28">
        <f t="shared" si="18"/>
        <v>28</v>
      </c>
      <c r="L184" s="28">
        <f t="shared" si="19"/>
        <v>784</v>
      </c>
      <c r="M184" s="1">
        <f t="shared" si="20"/>
        <v>700</v>
      </c>
    </row>
    <row r="185" spans="1:13" x14ac:dyDescent="0.35">
      <c r="A185" s="8">
        <v>184</v>
      </c>
      <c r="B185" s="8">
        <v>4721</v>
      </c>
      <c r="C185" s="8">
        <v>2</v>
      </c>
      <c r="D185" s="8">
        <v>4</v>
      </c>
      <c r="E185" s="1">
        <f t="shared" si="14"/>
        <v>254</v>
      </c>
      <c r="F185" s="1">
        <f t="shared" si="15"/>
        <v>256.5</v>
      </c>
      <c r="I185" s="1">
        <f t="shared" si="16"/>
        <v>103.5</v>
      </c>
      <c r="J185" s="1">
        <f t="shared" si="17"/>
        <v>10712.25</v>
      </c>
      <c r="K185" s="28">
        <f t="shared" si="18"/>
        <v>106</v>
      </c>
      <c r="L185" s="28">
        <f t="shared" si="19"/>
        <v>11236</v>
      </c>
      <c r="M185" s="1">
        <f t="shared" si="20"/>
        <v>10971</v>
      </c>
    </row>
    <row r="186" spans="1:13" x14ac:dyDescent="0.35">
      <c r="A186" s="8">
        <v>185</v>
      </c>
      <c r="B186" s="8">
        <v>4722</v>
      </c>
      <c r="C186" s="8">
        <v>2</v>
      </c>
      <c r="D186" s="8">
        <v>4</v>
      </c>
      <c r="E186" s="1">
        <f t="shared" si="14"/>
        <v>254</v>
      </c>
      <c r="F186" s="1">
        <f t="shared" si="15"/>
        <v>256.5</v>
      </c>
      <c r="I186" s="1">
        <f t="shared" si="16"/>
        <v>103.5</v>
      </c>
      <c r="J186" s="1">
        <f t="shared" si="17"/>
        <v>10712.25</v>
      </c>
      <c r="K186" s="28">
        <f t="shared" si="18"/>
        <v>106</v>
      </c>
      <c r="L186" s="28">
        <f t="shared" si="19"/>
        <v>11236</v>
      </c>
      <c r="M186" s="1">
        <f t="shared" si="20"/>
        <v>10971</v>
      </c>
    </row>
    <row r="187" spans="1:13" x14ac:dyDescent="0.35">
      <c r="A187" s="8">
        <v>186</v>
      </c>
      <c r="B187" s="8">
        <v>4712</v>
      </c>
      <c r="C187" s="8">
        <v>0</v>
      </c>
      <c r="D187" s="8">
        <v>1</v>
      </c>
      <c r="E187" s="1">
        <f t="shared" si="14"/>
        <v>72</v>
      </c>
      <c r="F187" s="1">
        <f t="shared" si="15"/>
        <v>74.5</v>
      </c>
      <c r="I187" s="1">
        <f t="shared" si="16"/>
        <v>-78.5</v>
      </c>
      <c r="J187" s="1">
        <f t="shared" si="17"/>
        <v>6162.25</v>
      </c>
      <c r="K187" s="28">
        <f t="shared" si="18"/>
        <v>-76</v>
      </c>
      <c r="L187" s="28">
        <f t="shared" si="19"/>
        <v>5776</v>
      </c>
      <c r="M187" s="1">
        <f t="shared" si="20"/>
        <v>5966</v>
      </c>
    </row>
    <row r="188" spans="1:13" x14ac:dyDescent="0.35">
      <c r="A188" s="8">
        <v>187</v>
      </c>
      <c r="B188" s="8">
        <v>4722</v>
      </c>
      <c r="C188" s="8">
        <v>2</v>
      </c>
      <c r="D188" s="8">
        <v>4</v>
      </c>
      <c r="E188" s="1">
        <f t="shared" si="14"/>
        <v>254</v>
      </c>
      <c r="F188" s="1">
        <f t="shared" si="15"/>
        <v>256.5</v>
      </c>
      <c r="I188" s="1">
        <f t="shared" si="16"/>
        <v>103.5</v>
      </c>
      <c r="J188" s="1">
        <f t="shared" si="17"/>
        <v>10712.25</v>
      </c>
      <c r="K188" s="28">
        <f t="shared" si="18"/>
        <v>106</v>
      </c>
      <c r="L188" s="28">
        <f t="shared" si="19"/>
        <v>11236</v>
      </c>
      <c r="M188" s="1">
        <f t="shared" si="20"/>
        <v>10971</v>
      </c>
    </row>
    <row r="189" spans="1:13" x14ac:dyDescent="0.35">
      <c r="A189" s="8">
        <v>188</v>
      </c>
      <c r="B189" s="8">
        <v>4715</v>
      </c>
      <c r="C189" s="8">
        <v>0</v>
      </c>
      <c r="D189" s="8">
        <v>1</v>
      </c>
      <c r="E189" s="1">
        <f t="shared" si="14"/>
        <v>72</v>
      </c>
      <c r="F189" s="1">
        <f t="shared" si="15"/>
        <v>74.5</v>
      </c>
      <c r="I189" s="1">
        <f t="shared" si="16"/>
        <v>-78.5</v>
      </c>
      <c r="J189" s="1">
        <f t="shared" si="17"/>
        <v>6162.25</v>
      </c>
      <c r="K189" s="28">
        <f t="shared" si="18"/>
        <v>-76</v>
      </c>
      <c r="L189" s="28">
        <f t="shared" si="19"/>
        <v>5776</v>
      </c>
      <c r="M189" s="1">
        <f t="shared" si="20"/>
        <v>5966</v>
      </c>
    </row>
    <row r="190" spans="1:13" x14ac:dyDescent="0.35">
      <c r="A190" s="8">
        <v>189</v>
      </c>
      <c r="B190" s="8">
        <v>4719</v>
      </c>
      <c r="C190" s="8">
        <v>1</v>
      </c>
      <c r="D190" s="8">
        <v>2</v>
      </c>
      <c r="E190" s="1">
        <f t="shared" si="14"/>
        <v>175.5</v>
      </c>
      <c r="F190" s="1">
        <f t="shared" si="15"/>
        <v>178.5</v>
      </c>
      <c r="I190" s="1">
        <f t="shared" si="16"/>
        <v>25</v>
      </c>
      <c r="J190" s="1">
        <f t="shared" si="17"/>
        <v>625</v>
      </c>
      <c r="K190" s="28">
        <f t="shared" si="18"/>
        <v>28</v>
      </c>
      <c r="L190" s="28">
        <f t="shared" si="19"/>
        <v>784</v>
      </c>
      <c r="M190" s="1">
        <f t="shared" si="20"/>
        <v>700</v>
      </c>
    </row>
    <row r="191" spans="1:13" x14ac:dyDescent="0.35">
      <c r="A191" s="8">
        <v>190</v>
      </c>
      <c r="B191" s="8">
        <v>4715</v>
      </c>
      <c r="C191" s="8">
        <v>0</v>
      </c>
      <c r="D191" s="8">
        <v>1</v>
      </c>
      <c r="E191" s="1">
        <f t="shared" si="14"/>
        <v>72</v>
      </c>
      <c r="F191" s="1">
        <f t="shared" si="15"/>
        <v>74.5</v>
      </c>
      <c r="I191" s="1">
        <f t="shared" si="16"/>
        <v>-78.5</v>
      </c>
      <c r="J191" s="1">
        <f t="shared" si="17"/>
        <v>6162.25</v>
      </c>
      <c r="K191" s="28">
        <f t="shared" si="18"/>
        <v>-76</v>
      </c>
      <c r="L191" s="28">
        <f t="shared" si="19"/>
        <v>5776</v>
      </c>
      <c r="M191" s="1">
        <f t="shared" si="20"/>
        <v>5966</v>
      </c>
    </row>
    <row r="192" spans="1:13" x14ac:dyDescent="0.35">
      <c r="A192" s="8">
        <v>191</v>
      </c>
      <c r="B192" s="8">
        <v>4722</v>
      </c>
      <c r="C192" s="8">
        <v>2</v>
      </c>
      <c r="D192" s="8">
        <v>3</v>
      </c>
      <c r="E192" s="1">
        <f t="shared" si="14"/>
        <v>254</v>
      </c>
      <c r="F192" s="1">
        <f t="shared" si="15"/>
        <v>215</v>
      </c>
      <c r="I192" s="1">
        <f t="shared" si="16"/>
        <v>103.5</v>
      </c>
      <c r="J192" s="1">
        <f t="shared" si="17"/>
        <v>10712.25</v>
      </c>
      <c r="K192" s="28">
        <f t="shared" si="18"/>
        <v>64.5</v>
      </c>
      <c r="L192" s="28">
        <f t="shared" si="19"/>
        <v>4160.25</v>
      </c>
      <c r="M192" s="1">
        <f t="shared" si="20"/>
        <v>6675.75</v>
      </c>
    </row>
    <row r="193" spans="1:13" x14ac:dyDescent="0.35">
      <c r="A193" s="8">
        <v>192</v>
      </c>
      <c r="B193" s="8">
        <v>4719</v>
      </c>
      <c r="C193" s="8">
        <v>2</v>
      </c>
      <c r="D193" s="8">
        <v>5</v>
      </c>
      <c r="E193" s="1">
        <f t="shared" si="14"/>
        <v>254</v>
      </c>
      <c r="F193" s="1">
        <f t="shared" si="15"/>
        <v>296</v>
      </c>
      <c r="I193" s="1">
        <f t="shared" si="16"/>
        <v>103.5</v>
      </c>
      <c r="J193" s="1">
        <f t="shared" si="17"/>
        <v>10712.25</v>
      </c>
      <c r="K193" s="28">
        <f t="shared" si="18"/>
        <v>145.5</v>
      </c>
      <c r="L193" s="28">
        <f t="shared" si="19"/>
        <v>21170.25</v>
      </c>
      <c r="M193" s="1">
        <f t="shared" si="20"/>
        <v>15059.25</v>
      </c>
    </row>
    <row r="194" spans="1:13" x14ac:dyDescent="0.35">
      <c r="A194" s="8">
        <v>193</v>
      </c>
      <c r="B194" s="8">
        <v>4716</v>
      </c>
      <c r="C194" s="8">
        <v>0</v>
      </c>
      <c r="D194" s="8">
        <v>1</v>
      </c>
      <c r="E194" s="1">
        <f t="shared" ref="E194:E257" si="21">_xlfn.RANK.AVG(C194,C:C,1)</f>
        <v>72</v>
      </c>
      <c r="F194" s="1">
        <f t="shared" ref="F194:F257" si="22">_xlfn.RANK.AVG(D194,D:D,1)</f>
        <v>74.5</v>
      </c>
      <c r="I194" s="1">
        <f t="shared" si="16"/>
        <v>-78.5</v>
      </c>
      <c r="J194" s="1">
        <f t="shared" si="17"/>
        <v>6162.25</v>
      </c>
      <c r="K194" s="28">
        <f t="shared" si="18"/>
        <v>-76</v>
      </c>
      <c r="L194" s="28">
        <f t="shared" si="19"/>
        <v>5776</v>
      </c>
      <c r="M194" s="1">
        <f t="shared" si="20"/>
        <v>5966</v>
      </c>
    </row>
    <row r="195" spans="1:13" x14ac:dyDescent="0.35">
      <c r="A195" s="8">
        <v>194</v>
      </c>
      <c r="B195" s="8">
        <v>4721</v>
      </c>
      <c r="C195" s="8">
        <v>2</v>
      </c>
      <c r="D195" s="8">
        <v>4</v>
      </c>
      <c r="E195" s="1">
        <f t="shared" si="21"/>
        <v>254</v>
      </c>
      <c r="F195" s="1">
        <f t="shared" si="22"/>
        <v>256.5</v>
      </c>
      <c r="I195" s="1">
        <f t="shared" ref="I195:I258" si="23">E195-$G$2</f>
        <v>103.5</v>
      </c>
      <c r="J195" s="1">
        <f t="shared" ref="J195:J258" si="24">I195^2</f>
        <v>10712.25</v>
      </c>
      <c r="K195" s="28">
        <f t="shared" ref="K195:K258" si="25">F195-$H$2</f>
        <v>106</v>
      </c>
      <c r="L195" s="28">
        <f t="shared" ref="L195:L258" si="26">K195^2</f>
        <v>11236</v>
      </c>
      <c r="M195" s="1">
        <f t="shared" ref="M195:M258" si="27">I195*K195</f>
        <v>10971</v>
      </c>
    </row>
    <row r="196" spans="1:13" x14ac:dyDescent="0.35">
      <c r="A196" s="8">
        <v>195</v>
      </c>
      <c r="B196" s="8">
        <v>4713</v>
      </c>
      <c r="C196" s="8">
        <v>0</v>
      </c>
      <c r="D196" s="8">
        <v>1</v>
      </c>
      <c r="E196" s="1">
        <f t="shared" si="21"/>
        <v>72</v>
      </c>
      <c r="F196" s="1">
        <f t="shared" si="22"/>
        <v>74.5</v>
      </c>
      <c r="I196" s="1">
        <f t="shared" si="23"/>
        <v>-78.5</v>
      </c>
      <c r="J196" s="1">
        <f t="shared" si="24"/>
        <v>6162.25</v>
      </c>
      <c r="K196" s="28">
        <f t="shared" si="25"/>
        <v>-76</v>
      </c>
      <c r="L196" s="28">
        <f t="shared" si="26"/>
        <v>5776</v>
      </c>
      <c r="M196" s="1">
        <f t="shared" si="27"/>
        <v>5966</v>
      </c>
    </row>
    <row r="197" spans="1:13" x14ac:dyDescent="0.35">
      <c r="A197" s="8">
        <v>196</v>
      </c>
      <c r="B197" s="8">
        <v>4713</v>
      </c>
      <c r="C197" s="8">
        <v>1</v>
      </c>
      <c r="D197" s="8">
        <v>2</v>
      </c>
      <c r="E197" s="1">
        <f t="shared" si="21"/>
        <v>175.5</v>
      </c>
      <c r="F197" s="1">
        <f t="shared" si="22"/>
        <v>178.5</v>
      </c>
      <c r="I197" s="1">
        <f t="shared" si="23"/>
        <v>25</v>
      </c>
      <c r="J197" s="1">
        <f t="shared" si="24"/>
        <v>625</v>
      </c>
      <c r="K197" s="28">
        <f t="shared" si="25"/>
        <v>28</v>
      </c>
      <c r="L197" s="28">
        <f t="shared" si="26"/>
        <v>784</v>
      </c>
      <c r="M197" s="1">
        <f t="shared" si="27"/>
        <v>700</v>
      </c>
    </row>
    <row r="198" spans="1:13" x14ac:dyDescent="0.35">
      <c r="A198" s="8">
        <v>197</v>
      </c>
      <c r="B198" s="8">
        <v>4715</v>
      </c>
      <c r="C198" s="8">
        <v>0</v>
      </c>
      <c r="D198" s="8">
        <v>1</v>
      </c>
      <c r="E198" s="1">
        <f t="shared" si="21"/>
        <v>72</v>
      </c>
      <c r="F198" s="1">
        <f t="shared" si="22"/>
        <v>74.5</v>
      </c>
      <c r="I198" s="1">
        <f t="shared" si="23"/>
        <v>-78.5</v>
      </c>
      <c r="J198" s="1">
        <f t="shared" si="24"/>
        <v>6162.25</v>
      </c>
      <c r="K198" s="28">
        <f t="shared" si="25"/>
        <v>-76</v>
      </c>
      <c r="L198" s="28">
        <f t="shared" si="26"/>
        <v>5776</v>
      </c>
      <c r="M198" s="1">
        <f t="shared" si="27"/>
        <v>5966</v>
      </c>
    </row>
    <row r="199" spans="1:13" x14ac:dyDescent="0.35">
      <c r="A199" s="8">
        <v>198</v>
      </c>
      <c r="B199" s="8">
        <v>4721</v>
      </c>
      <c r="C199" s="8">
        <v>2</v>
      </c>
      <c r="D199" s="8">
        <v>4</v>
      </c>
      <c r="E199" s="1">
        <f t="shared" si="21"/>
        <v>254</v>
      </c>
      <c r="F199" s="1">
        <f t="shared" si="22"/>
        <v>256.5</v>
      </c>
      <c r="I199" s="1">
        <f t="shared" si="23"/>
        <v>103.5</v>
      </c>
      <c r="J199" s="1">
        <f t="shared" si="24"/>
        <v>10712.25</v>
      </c>
      <c r="K199" s="28">
        <f t="shared" si="25"/>
        <v>106</v>
      </c>
      <c r="L199" s="28">
        <f t="shared" si="26"/>
        <v>11236</v>
      </c>
      <c r="M199" s="1">
        <f t="shared" si="27"/>
        <v>10971</v>
      </c>
    </row>
    <row r="200" spans="1:13" x14ac:dyDescent="0.35">
      <c r="A200" s="8">
        <v>199</v>
      </c>
      <c r="B200" s="8">
        <v>4720</v>
      </c>
      <c r="C200" s="8">
        <v>2</v>
      </c>
      <c r="D200" s="8">
        <v>4</v>
      </c>
      <c r="E200" s="1">
        <f t="shared" si="21"/>
        <v>254</v>
      </c>
      <c r="F200" s="1">
        <f t="shared" si="22"/>
        <v>256.5</v>
      </c>
      <c r="I200" s="1">
        <f t="shared" si="23"/>
        <v>103.5</v>
      </c>
      <c r="J200" s="1">
        <f t="shared" si="24"/>
        <v>10712.25</v>
      </c>
      <c r="K200" s="28">
        <f t="shared" si="25"/>
        <v>106</v>
      </c>
      <c r="L200" s="28">
        <f t="shared" si="26"/>
        <v>11236</v>
      </c>
      <c r="M200" s="1">
        <f t="shared" si="27"/>
        <v>10971</v>
      </c>
    </row>
    <row r="201" spans="1:13" x14ac:dyDescent="0.35">
      <c r="A201" s="8">
        <v>200</v>
      </c>
      <c r="B201" s="8">
        <v>4714</v>
      </c>
      <c r="C201" s="8">
        <v>1</v>
      </c>
      <c r="D201" s="8">
        <v>2</v>
      </c>
      <c r="E201" s="1">
        <f t="shared" si="21"/>
        <v>175.5</v>
      </c>
      <c r="F201" s="1">
        <f t="shared" si="22"/>
        <v>178.5</v>
      </c>
      <c r="I201" s="1">
        <f t="shared" si="23"/>
        <v>25</v>
      </c>
      <c r="J201" s="1">
        <f t="shared" si="24"/>
        <v>625</v>
      </c>
      <c r="K201" s="28">
        <f t="shared" si="25"/>
        <v>28</v>
      </c>
      <c r="L201" s="28">
        <f t="shared" si="26"/>
        <v>784</v>
      </c>
      <c r="M201" s="1">
        <f t="shared" si="27"/>
        <v>700</v>
      </c>
    </row>
    <row r="202" spans="1:13" x14ac:dyDescent="0.35">
      <c r="A202" s="8">
        <v>201</v>
      </c>
      <c r="B202" s="8">
        <v>4718</v>
      </c>
      <c r="C202" s="8">
        <v>2</v>
      </c>
      <c r="D202" s="8">
        <v>3</v>
      </c>
      <c r="E202" s="1">
        <f t="shared" si="21"/>
        <v>254</v>
      </c>
      <c r="F202" s="1">
        <f t="shared" si="22"/>
        <v>215</v>
      </c>
      <c r="I202" s="1">
        <f t="shared" si="23"/>
        <v>103.5</v>
      </c>
      <c r="J202" s="1">
        <f t="shared" si="24"/>
        <v>10712.25</v>
      </c>
      <c r="K202" s="28">
        <f t="shared" si="25"/>
        <v>64.5</v>
      </c>
      <c r="L202" s="28">
        <f t="shared" si="26"/>
        <v>4160.25</v>
      </c>
      <c r="M202" s="1">
        <f t="shared" si="27"/>
        <v>6675.75</v>
      </c>
    </row>
    <row r="203" spans="1:13" x14ac:dyDescent="0.35">
      <c r="A203" s="8">
        <v>202</v>
      </c>
      <c r="B203" s="8">
        <v>4712</v>
      </c>
      <c r="C203" s="8">
        <v>1</v>
      </c>
      <c r="D203" s="8">
        <v>1</v>
      </c>
      <c r="E203" s="1">
        <f t="shared" si="21"/>
        <v>175.5</v>
      </c>
      <c r="F203" s="1">
        <f t="shared" si="22"/>
        <v>74.5</v>
      </c>
      <c r="I203" s="1">
        <f t="shared" si="23"/>
        <v>25</v>
      </c>
      <c r="J203" s="1">
        <f t="shared" si="24"/>
        <v>625</v>
      </c>
      <c r="K203" s="28">
        <f t="shared" si="25"/>
        <v>-76</v>
      </c>
      <c r="L203" s="28">
        <f t="shared" si="26"/>
        <v>5776</v>
      </c>
      <c r="M203" s="1">
        <f t="shared" si="27"/>
        <v>-1900</v>
      </c>
    </row>
    <row r="204" spans="1:13" x14ac:dyDescent="0.35">
      <c r="A204" s="8">
        <v>203</v>
      </c>
      <c r="B204" s="8">
        <v>4715</v>
      </c>
      <c r="C204" s="8">
        <v>0</v>
      </c>
      <c r="D204" s="8">
        <v>1</v>
      </c>
      <c r="E204" s="1">
        <f t="shared" si="21"/>
        <v>72</v>
      </c>
      <c r="F204" s="1">
        <f t="shared" si="22"/>
        <v>74.5</v>
      </c>
      <c r="I204" s="1">
        <f t="shared" si="23"/>
        <v>-78.5</v>
      </c>
      <c r="J204" s="1">
        <f t="shared" si="24"/>
        <v>6162.25</v>
      </c>
      <c r="K204" s="28">
        <f t="shared" si="25"/>
        <v>-76</v>
      </c>
      <c r="L204" s="28">
        <f t="shared" si="26"/>
        <v>5776</v>
      </c>
      <c r="M204" s="1">
        <f t="shared" si="27"/>
        <v>5966</v>
      </c>
    </row>
    <row r="205" spans="1:13" x14ac:dyDescent="0.35">
      <c r="A205" s="8">
        <v>204</v>
      </c>
      <c r="B205" s="8">
        <v>4721</v>
      </c>
      <c r="C205" s="8">
        <v>2</v>
      </c>
      <c r="D205" s="8">
        <v>4</v>
      </c>
      <c r="E205" s="1">
        <f t="shared" si="21"/>
        <v>254</v>
      </c>
      <c r="F205" s="1">
        <f t="shared" si="22"/>
        <v>256.5</v>
      </c>
      <c r="I205" s="1">
        <f t="shared" si="23"/>
        <v>103.5</v>
      </c>
      <c r="J205" s="1">
        <f t="shared" si="24"/>
        <v>10712.25</v>
      </c>
      <c r="K205" s="28">
        <f t="shared" si="25"/>
        <v>106</v>
      </c>
      <c r="L205" s="28">
        <f t="shared" si="26"/>
        <v>11236</v>
      </c>
      <c r="M205" s="1">
        <f t="shared" si="27"/>
        <v>10971</v>
      </c>
    </row>
    <row r="206" spans="1:13" x14ac:dyDescent="0.35">
      <c r="A206" s="8">
        <v>205</v>
      </c>
      <c r="B206" s="8">
        <v>4720</v>
      </c>
      <c r="C206" s="8">
        <v>2</v>
      </c>
      <c r="D206" s="8">
        <v>4</v>
      </c>
      <c r="E206" s="1">
        <f t="shared" si="21"/>
        <v>254</v>
      </c>
      <c r="F206" s="1">
        <f t="shared" si="22"/>
        <v>256.5</v>
      </c>
      <c r="I206" s="1">
        <f t="shared" si="23"/>
        <v>103.5</v>
      </c>
      <c r="J206" s="1">
        <f t="shared" si="24"/>
        <v>10712.25</v>
      </c>
      <c r="K206" s="28">
        <f t="shared" si="25"/>
        <v>106</v>
      </c>
      <c r="L206" s="28">
        <f t="shared" si="26"/>
        <v>11236</v>
      </c>
      <c r="M206" s="1">
        <f t="shared" si="27"/>
        <v>10971</v>
      </c>
    </row>
    <row r="207" spans="1:13" x14ac:dyDescent="0.35">
      <c r="A207" s="8">
        <v>206</v>
      </c>
      <c r="B207" s="8">
        <v>4712</v>
      </c>
      <c r="C207" s="8">
        <v>0</v>
      </c>
      <c r="D207" s="8">
        <v>1</v>
      </c>
      <c r="E207" s="1">
        <f t="shared" si="21"/>
        <v>72</v>
      </c>
      <c r="F207" s="1">
        <f t="shared" si="22"/>
        <v>74.5</v>
      </c>
      <c r="I207" s="1">
        <f t="shared" si="23"/>
        <v>-78.5</v>
      </c>
      <c r="J207" s="1">
        <f t="shared" si="24"/>
        <v>6162.25</v>
      </c>
      <c r="K207" s="28">
        <f t="shared" si="25"/>
        <v>-76</v>
      </c>
      <c r="L207" s="28">
        <f t="shared" si="26"/>
        <v>5776</v>
      </c>
      <c r="M207" s="1">
        <f t="shared" si="27"/>
        <v>5966</v>
      </c>
    </row>
    <row r="208" spans="1:13" x14ac:dyDescent="0.35">
      <c r="A208" s="8">
        <v>207</v>
      </c>
      <c r="B208" s="8">
        <v>4718</v>
      </c>
      <c r="C208" s="8">
        <v>2</v>
      </c>
      <c r="D208" s="8">
        <v>5</v>
      </c>
      <c r="E208" s="1">
        <f t="shared" si="21"/>
        <v>254</v>
      </c>
      <c r="F208" s="1">
        <f t="shared" si="22"/>
        <v>296</v>
      </c>
      <c r="I208" s="1">
        <f t="shared" si="23"/>
        <v>103.5</v>
      </c>
      <c r="J208" s="1">
        <f t="shared" si="24"/>
        <v>10712.25</v>
      </c>
      <c r="K208" s="28">
        <f t="shared" si="25"/>
        <v>145.5</v>
      </c>
      <c r="L208" s="28">
        <f t="shared" si="26"/>
        <v>21170.25</v>
      </c>
      <c r="M208" s="1">
        <f t="shared" si="27"/>
        <v>15059.25</v>
      </c>
    </row>
    <row r="209" spans="1:13" x14ac:dyDescent="0.35">
      <c r="A209" s="8">
        <v>208</v>
      </c>
      <c r="B209" s="8">
        <v>4713</v>
      </c>
      <c r="C209" s="8">
        <v>1</v>
      </c>
      <c r="D209" s="8">
        <v>2</v>
      </c>
      <c r="E209" s="1">
        <f t="shared" si="21"/>
        <v>175.5</v>
      </c>
      <c r="F209" s="1">
        <f t="shared" si="22"/>
        <v>178.5</v>
      </c>
      <c r="I209" s="1">
        <f t="shared" si="23"/>
        <v>25</v>
      </c>
      <c r="J209" s="1">
        <f t="shared" si="24"/>
        <v>625</v>
      </c>
      <c r="K209" s="28">
        <f t="shared" si="25"/>
        <v>28</v>
      </c>
      <c r="L209" s="28">
        <f t="shared" si="26"/>
        <v>784</v>
      </c>
      <c r="M209" s="1">
        <f t="shared" si="27"/>
        <v>700</v>
      </c>
    </row>
    <row r="210" spans="1:13" x14ac:dyDescent="0.35">
      <c r="A210" s="8">
        <v>209</v>
      </c>
      <c r="B210" s="8">
        <v>4714</v>
      </c>
      <c r="C210" s="8">
        <v>1</v>
      </c>
      <c r="D210" s="8">
        <v>1</v>
      </c>
      <c r="E210" s="1">
        <f t="shared" si="21"/>
        <v>175.5</v>
      </c>
      <c r="F210" s="1">
        <f t="shared" si="22"/>
        <v>74.5</v>
      </c>
      <c r="I210" s="1">
        <f t="shared" si="23"/>
        <v>25</v>
      </c>
      <c r="J210" s="1">
        <f t="shared" si="24"/>
        <v>625</v>
      </c>
      <c r="K210" s="28">
        <f t="shared" si="25"/>
        <v>-76</v>
      </c>
      <c r="L210" s="28">
        <f t="shared" si="26"/>
        <v>5776</v>
      </c>
      <c r="M210" s="1">
        <f t="shared" si="27"/>
        <v>-1900</v>
      </c>
    </row>
    <row r="211" spans="1:13" x14ac:dyDescent="0.35">
      <c r="A211" s="8">
        <v>210</v>
      </c>
      <c r="B211" s="8">
        <v>4715</v>
      </c>
      <c r="C211" s="8">
        <v>0</v>
      </c>
      <c r="D211" s="8">
        <v>1</v>
      </c>
      <c r="E211" s="1">
        <f t="shared" si="21"/>
        <v>72</v>
      </c>
      <c r="F211" s="1">
        <f t="shared" si="22"/>
        <v>74.5</v>
      </c>
      <c r="I211" s="1">
        <f t="shared" si="23"/>
        <v>-78.5</v>
      </c>
      <c r="J211" s="1">
        <f t="shared" si="24"/>
        <v>6162.25</v>
      </c>
      <c r="K211" s="28">
        <f t="shared" si="25"/>
        <v>-76</v>
      </c>
      <c r="L211" s="28">
        <f t="shared" si="26"/>
        <v>5776</v>
      </c>
      <c r="M211" s="1">
        <f t="shared" si="27"/>
        <v>5966</v>
      </c>
    </row>
    <row r="212" spans="1:13" x14ac:dyDescent="0.35">
      <c r="A212" s="8">
        <v>211</v>
      </c>
      <c r="B212" s="8">
        <v>4711</v>
      </c>
      <c r="C212" s="8">
        <v>1</v>
      </c>
      <c r="D212" s="8">
        <v>2</v>
      </c>
      <c r="E212" s="1">
        <f t="shared" si="21"/>
        <v>175.5</v>
      </c>
      <c r="F212" s="1">
        <f t="shared" si="22"/>
        <v>178.5</v>
      </c>
      <c r="I212" s="1">
        <f t="shared" si="23"/>
        <v>25</v>
      </c>
      <c r="J212" s="1">
        <f t="shared" si="24"/>
        <v>625</v>
      </c>
      <c r="K212" s="28">
        <f t="shared" si="25"/>
        <v>28</v>
      </c>
      <c r="L212" s="28">
        <f t="shared" si="26"/>
        <v>784</v>
      </c>
      <c r="M212" s="1">
        <f t="shared" si="27"/>
        <v>700</v>
      </c>
    </row>
    <row r="213" spans="1:13" x14ac:dyDescent="0.35">
      <c r="A213" s="8">
        <v>212</v>
      </c>
      <c r="B213" s="8">
        <v>4722</v>
      </c>
      <c r="C213" s="8">
        <v>2</v>
      </c>
      <c r="D213" s="8">
        <v>4</v>
      </c>
      <c r="E213" s="1">
        <f t="shared" si="21"/>
        <v>254</v>
      </c>
      <c r="F213" s="1">
        <f t="shared" si="22"/>
        <v>256.5</v>
      </c>
      <c r="I213" s="1">
        <f t="shared" si="23"/>
        <v>103.5</v>
      </c>
      <c r="J213" s="1">
        <f t="shared" si="24"/>
        <v>10712.25</v>
      </c>
      <c r="K213" s="28">
        <f t="shared" si="25"/>
        <v>106</v>
      </c>
      <c r="L213" s="28">
        <f t="shared" si="26"/>
        <v>11236</v>
      </c>
      <c r="M213" s="1">
        <f t="shared" si="27"/>
        <v>10971</v>
      </c>
    </row>
    <row r="214" spans="1:13" x14ac:dyDescent="0.35">
      <c r="A214" s="8">
        <v>213</v>
      </c>
      <c r="B214" s="8">
        <v>4714</v>
      </c>
      <c r="C214" s="8">
        <v>0</v>
      </c>
      <c r="D214" s="8">
        <v>1</v>
      </c>
      <c r="E214" s="1">
        <f t="shared" si="21"/>
        <v>72</v>
      </c>
      <c r="F214" s="1">
        <f t="shared" si="22"/>
        <v>74.5</v>
      </c>
      <c r="I214" s="1">
        <f t="shared" si="23"/>
        <v>-78.5</v>
      </c>
      <c r="J214" s="1">
        <f t="shared" si="24"/>
        <v>6162.25</v>
      </c>
      <c r="K214" s="28">
        <f t="shared" si="25"/>
        <v>-76</v>
      </c>
      <c r="L214" s="28">
        <f t="shared" si="26"/>
        <v>5776</v>
      </c>
      <c r="M214" s="1">
        <f t="shared" si="27"/>
        <v>5966</v>
      </c>
    </row>
    <row r="215" spans="1:13" x14ac:dyDescent="0.35">
      <c r="A215" s="8">
        <v>214</v>
      </c>
      <c r="B215" s="8">
        <v>4720</v>
      </c>
      <c r="C215" s="8">
        <v>2</v>
      </c>
      <c r="D215" s="8">
        <v>4</v>
      </c>
      <c r="E215" s="1">
        <f t="shared" si="21"/>
        <v>254</v>
      </c>
      <c r="F215" s="1">
        <f t="shared" si="22"/>
        <v>256.5</v>
      </c>
      <c r="I215" s="1">
        <f t="shared" si="23"/>
        <v>103.5</v>
      </c>
      <c r="J215" s="1">
        <f t="shared" si="24"/>
        <v>10712.25</v>
      </c>
      <c r="K215" s="28">
        <f t="shared" si="25"/>
        <v>106</v>
      </c>
      <c r="L215" s="28">
        <f t="shared" si="26"/>
        <v>11236</v>
      </c>
      <c r="M215" s="1">
        <f t="shared" si="27"/>
        <v>10971</v>
      </c>
    </row>
    <row r="216" spans="1:13" x14ac:dyDescent="0.35">
      <c r="A216" s="8">
        <v>215</v>
      </c>
      <c r="B216" s="8">
        <v>4716</v>
      </c>
      <c r="C216" s="8">
        <v>0</v>
      </c>
      <c r="D216" s="8">
        <v>1</v>
      </c>
      <c r="E216" s="1">
        <f t="shared" si="21"/>
        <v>72</v>
      </c>
      <c r="F216" s="1">
        <f t="shared" si="22"/>
        <v>74.5</v>
      </c>
      <c r="I216" s="1">
        <f t="shared" si="23"/>
        <v>-78.5</v>
      </c>
      <c r="J216" s="1">
        <f t="shared" si="24"/>
        <v>6162.25</v>
      </c>
      <c r="K216" s="28">
        <f t="shared" si="25"/>
        <v>-76</v>
      </c>
      <c r="L216" s="28">
        <f t="shared" si="26"/>
        <v>5776</v>
      </c>
      <c r="M216" s="1">
        <f t="shared" si="27"/>
        <v>5966</v>
      </c>
    </row>
    <row r="217" spans="1:13" x14ac:dyDescent="0.35">
      <c r="A217" s="8">
        <v>216</v>
      </c>
      <c r="B217" s="8">
        <v>4717</v>
      </c>
      <c r="C217" s="8">
        <v>1</v>
      </c>
      <c r="D217" s="8">
        <v>1</v>
      </c>
      <c r="E217" s="1">
        <f t="shared" si="21"/>
        <v>175.5</v>
      </c>
      <c r="F217" s="1">
        <f t="shared" si="22"/>
        <v>74.5</v>
      </c>
      <c r="I217" s="1">
        <f t="shared" si="23"/>
        <v>25</v>
      </c>
      <c r="J217" s="1">
        <f t="shared" si="24"/>
        <v>625</v>
      </c>
      <c r="K217" s="28">
        <f t="shared" si="25"/>
        <v>-76</v>
      </c>
      <c r="L217" s="28">
        <f t="shared" si="26"/>
        <v>5776</v>
      </c>
      <c r="M217" s="1">
        <f t="shared" si="27"/>
        <v>-1900</v>
      </c>
    </row>
    <row r="218" spans="1:13" x14ac:dyDescent="0.35">
      <c r="A218" s="8">
        <v>217</v>
      </c>
      <c r="B218" s="8">
        <v>4721</v>
      </c>
      <c r="C218" s="8">
        <v>2</v>
      </c>
      <c r="D218" s="8">
        <v>4</v>
      </c>
      <c r="E218" s="1">
        <f t="shared" si="21"/>
        <v>254</v>
      </c>
      <c r="F218" s="1">
        <f t="shared" si="22"/>
        <v>256.5</v>
      </c>
      <c r="I218" s="1">
        <f t="shared" si="23"/>
        <v>103.5</v>
      </c>
      <c r="J218" s="1">
        <f t="shared" si="24"/>
        <v>10712.25</v>
      </c>
      <c r="K218" s="28">
        <f t="shared" si="25"/>
        <v>106</v>
      </c>
      <c r="L218" s="28">
        <f t="shared" si="26"/>
        <v>11236</v>
      </c>
      <c r="M218" s="1">
        <f t="shared" si="27"/>
        <v>10971</v>
      </c>
    </row>
    <row r="219" spans="1:13" x14ac:dyDescent="0.35">
      <c r="A219" s="8">
        <v>218</v>
      </c>
      <c r="B219" s="8">
        <v>4719</v>
      </c>
      <c r="C219" s="8">
        <v>2</v>
      </c>
      <c r="D219" s="8">
        <v>2</v>
      </c>
      <c r="E219" s="1">
        <f t="shared" si="21"/>
        <v>254</v>
      </c>
      <c r="F219" s="1">
        <f t="shared" si="22"/>
        <v>178.5</v>
      </c>
      <c r="I219" s="1">
        <f t="shared" si="23"/>
        <v>103.5</v>
      </c>
      <c r="J219" s="1">
        <f t="shared" si="24"/>
        <v>10712.25</v>
      </c>
      <c r="K219" s="28">
        <f t="shared" si="25"/>
        <v>28</v>
      </c>
      <c r="L219" s="28">
        <f t="shared" si="26"/>
        <v>784</v>
      </c>
      <c r="M219" s="1">
        <f t="shared" si="27"/>
        <v>2898</v>
      </c>
    </row>
    <row r="220" spans="1:13" x14ac:dyDescent="0.35">
      <c r="A220" s="8">
        <v>219</v>
      </c>
      <c r="B220" s="8">
        <v>4713</v>
      </c>
      <c r="C220" s="8">
        <v>0</v>
      </c>
      <c r="D220" s="8">
        <v>1</v>
      </c>
      <c r="E220" s="1">
        <f t="shared" si="21"/>
        <v>72</v>
      </c>
      <c r="F220" s="1">
        <f t="shared" si="22"/>
        <v>74.5</v>
      </c>
      <c r="I220" s="1">
        <f t="shared" si="23"/>
        <v>-78.5</v>
      </c>
      <c r="J220" s="1">
        <f t="shared" si="24"/>
        <v>6162.25</v>
      </c>
      <c r="K220" s="28">
        <f t="shared" si="25"/>
        <v>-76</v>
      </c>
      <c r="L220" s="28">
        <f t="shared" si="26"/>
        <v>5776</v>
      </c>
      <c r="M220" s="1">
        <f t="shared" si="27"/>
        <v>5966</v>
      </c>
    </row>
    <row r="221" spans="1:13" x14ac:dyDescent="0.35">
      <c r="A221" s="8">
        <v>220</v>
      </c>
      <c r="B221" s="8">
        <v>4711</v>
      </c>
      <c r="C221" s="8">
        <v>0</v>
      </c>
      <c r="D221" s="8">
        <v>1</v>
      </c>
      <c r="E221" s="1">
        <f t="shared" si="21"/>
        <v>72</v>
      </c>
      <c r="F221" s="1">
        <f t="shared" si="22"/>
        <v>74.5</v>
      </c>
      <c r="I221" s="1">
        <f t="shared" si="23"/>
        <v>-78.5</v>
      </c>
      <c r="J221" s="1">
        <f t="shared" si="24"/>
        <v>6162.25</v>
      </c>
      <c r="K221" s="28">
        <f t="shared" si="25"/>
        <v>-76</v>
      </c>
      <c r="L221" s="28">
        <f t="shared" si="26"/>
        <v>5776</v>
      </c>
      <c r="M221" s="1">
        <f t="shared" si="27"/>
        <v>5966</v>
      </c>
    </row>
    <row r="222" spans="1:13" x14ac:dyDescent="0.35">
      <c r="A222" s="8">
        <v>221</v>
      </c>
      <c r="B222" s="8">
        <v>4713</v>
      </c>
      <c r="C222" s="8">
        <v>0</v>
      </c>
      <c r="D222" s="8">
        <v>1</v>
      </c>
      <c r="E222" s="1">
        <f t="shared" si="21"/>
        <v>72</v>
      </c>
      <c r="F222" s="1">
        <f t="shared" si="22"/>
        <v>74.5</v>
      </c>
      <c r="I222" s="1">
        <f t="shared" si="23"/>
        <v>-78.5</v>
      </c>
      <c r="J222" s="1">
        <f t="shared" si="24"/>
        <v>6162.25</v>
      </c>
      <c r="K222" s="28">
        <f t="shared" si="25"/>
        <v>-76</v>
      </c>
      <c r="L222" s="28">
        <f t="shared" si="26"/>
        <v>5776</v>
      </c>
      <c r="M222" s="1">
        <f t="shared" si="27"/>
        <v>5966</v>
      </c>
    </row>
    <row r="223" spans="1:13" x14ac:dyDescent="0.35">
      <c r="A223" s="8">
        <v>222</v>
      </c>
      <c r="B223" s="8">
        <v>4715</v>
      </c>
      <c r="C223" s="8">
        <v>0</v>
      </c>
      <c r="D223" s="8">
        <v>1</v>
      </c>
      <c r="E223" s="1">
        <f t="shared" si="21"/>
        <v>72</v>
      </c>
      <c r="F223" s="1">
        <f t="shared" si="22"/>
        <v>74.5</v>
      </c>
      <c r="I223" s="1">
        <f t="shared" si="23"/>
        <v>-78.5</v>
      </c>
      <c r="J223" s="1">
        <f t="shared" si="24"/>
        <v>6162.25</v>
      </c>
      <c r="K223" s="28">
        <f t="shared" si="25"/>
        <v>-76</v>
      </c>
      <c r="L223" s="28">
        <f t="shared" si="26"/>
        <v>5776</v>
      </c>
      <c r="M223" s="1">
        <f t="shared" si="27"/>
        <v>5966</v>
      </c>
    </row>
    <row r="224" spans="1:13" x14ac:dyDescent="0.35">
      <c r="A224" s="8">
        <v>223</v>
      </c>
      <c r="B224" s="8">
        <v>4715</v>
      </c>
      <c r="C224" s="8">
        <v>0</v>
      </c>
      <c r="D224" s="8">
        <v>1</v>
      </c>
      <c r="E224" s="1">
        <f t="shared" si="21"/>
        <v>72</v>
      </c>
      <c r="F224" s="1">
        <f t="shared" si="22"/>
        <v>74.5</v>
      </c>
      <c r="I224" s="1">
        <f t="shared" si="23"/>
        <v>-78.5</v>
      </c>
      <c r="J224" s="1">
        <f t="shared" si="24"/>
        <v>6162.25</v>
      </c>
      <c r="K224" s="28">
        <f t="shared" si="25"/>
        <v>-76</v>
      </c>
      <c r="L224" s="28">
        <f t="shared" si="26"/>
        <v>5776</v>
      </c>
      <c r="M224" s="1">
        <f t="shared" si="27"/>
        <v>5966</v>
      </c>
    </row>
    <row r="225" spans="1:13" x14ac:dyDescent="0.35">
      <c r="A225" s="8">
        <v>224</v>
      </c>
      <c r="B225" s="8">
        <v>4715</v>
      </c>
      <c r="C225" s="8">
        <v>0</v>
      </c>
      <c r="D225" s="8">
        <v>1</v>
      </c>
      <c r="E225" s="1">
        <f t="shared" si="21"/>
        <v>72</v>
      </c>
      <c r="F225" s="1">
        <f t="shared" si="22"/>
        <v>74.5</v>
      </c>
      <c r="I225" s="1">
        <f t="shared" si="23"/>
        <v>-78.5</v>
      </c>
      <c r="J225" s="1">
        <f t="shared" si="24"/>
        <v>6162.25</v>
      </c>
      <c r="K225" s="28">
        <f t="shared" si="25"/>
        <v>-76</v>
      </c>
      <c r="L225" s="28">
        <f t="shared" si="26"/>
        <v>5776</v>
      </c>
      <c r="M225" s="1">
        <f t="shared" si="27"/>
        <v>5966</v>
      </c>
    </row>
    <row r="226" spans="1:13" x14ac:dyDescent="0.35">
      <c r="A226" s="8">
        <v>225</v>
      </c>
      <c r="B226" s="8">
        <v>4722</v>
      </c>
      <c r="C226" s="8">
        <v>2</v>
      </c>
      <c r="D226" s="8">
        <v>4</v>
      </c>
      <c r="E226" s="1">
        <f t="shared" si="21"/>
        <v>254</v>
      </c>
      <c r="F226" s="1">
        <f t="shared" si="22"/>
        <v>256.5</v>
      </c>
      <c r="I226" s="1">
        <f t="shared" si="23"/>
        <v>103.5</v>
      </c>
      <c r="J226" s="1">
        <f t="shared" si="24"/>
        <v>10712.25</v>
      </c>
      <c r="K226" s="28">
        <f t="shared" si="25"/>
        <v>106</v>
      </c>
      <c r="L226" s="28">
        <f t="shared" si="26"/>
        <v>11236</v>
      </c>
      <c r="M226" s="1">
        <f t="shared" si="27"/>
        <v>10971</v>
      </c>
    </row>
    <row r="227" spans="1:13" x14ac:dyDescent="0.35">
      <c r="A227" s="8">
        <v>226</v>
      </c>
      <c r="B227" s="8">
        <v>4715</v>
      </c>
      <c r="C227" s="8">
        <v>0</v>
      </c>
      <c r="D227" s="8">
        <v>1</v>
      </c>
      <c r="E227" s="1">
        <f t="shared" si="21"/>
        <v>72</v>
      </c>
      <c r="F227" s="1">
        <f t="shared" si="22"/>
        <v>74.5</v>
      </c>
      <c r="I227" s="1">
        <f t="shared" si="23"/>
        <v>-78.5</v>
      </c>
      <c r="J227" s="1">
        <f t="shared" si="24"/>
        <v>6162.25</v>
      </c>
      <c r="K227" s="28">
        <f t="shared" si="25"/>
        <v>-76</v>
      </c>
      <c r="L227" s="28">
        <f t="shared" si="26"/>
        <v>5776</v>
      </c>
      <c r="M227" s="1">
        <f t="shared" si="27"/>
        <v>5966</v>
      </c>
    </row>
    <row r="228" spans="1:13" x14ac:dyDescent="0.35">
      <c r="A228" s="8">
        <v>227</v>
      </c>
      <c r="B228" s="8">
        <v>4715</v>
      </c>
      <c r="C228" s="8">
        <v>0</v>
      </c>
      <c r="D228" s="8">
        <v>1</v>
      </c>
      <c r="E228" s="1">
        <f t="shared" si="21"/>
        <v>72</v>
      </c>
      <c r="F228" s="1">
        <f t="shared" si="22"/>
        <v>74.5</v>
      </c>
      <c r="I228" s="1">
        <f t="shared" si="23"/>
        <v>-78.5</v>
      </c>
      <c r="J228" s="1">
        <f t="shared" si="24"/>
        <v>6162.25</v>
      </c>
      <c r="K228" s="28">
        <f t="shared" si="25"/>
        <v>-76</v>
      </c>
      <c r="L228" s="28">
        <f t="shared" si="26"/>
        <v>5776</v>
      </c>
      <c r="M228" s="1">
        <f t="shared" si="27"/>
        <v>5966</v>
      </c>
    </row>
    <row r="229" spans="1:13" x14ac:dyDescent="0.35">
      <c r="A229" s="8">
        <v>228</v>
      </c>
      <c r="B229" s="8">
        <v>4713</v>
      </c>
      <c r="C229" s="8">
        <v>1</v>
      </c>
      <c r="D229" s="8">
        <v>1</v>
      </c>
      <c r="E229" s="1">
        <f t="shared" si="21"/>
        <v>175.5</v>
      </c>
      <c r="F229" s="1">
        <f t="shared" si="22"/>
        <v>74.5</v>
      </c>
      <c r="I229" s="1">
        <f t="shared" si="23"/>
        <v>25</v>
      </c>
      <c r="J229" s="1">
        <f t="shared" si="24"/>
        <v>625</v>
      </c>
      <c r="K229" s="28">
        <f t="shared" si="25"/>
        <v>-76</v>
      </c>
      <c r="L229" s="28">
        <f t="shared" si="26"/>
        <v>5776</v>
      </c>
      <c r="M229" s="1">
        <f t="shared" si="27"/>
        <v>-1900</v>
      </c>
    </row>
    <row r="230" spans="1:13" x14ac:dyDescent="0.35">
      <c r="A230" s="8">
        <v>229</v>
      </c>
      <c r="B230" s="8">
        <v>4711</v>
      </c>
      <c r="C230" s="8">
        <v>0</v>
      </c>
      <c r="D230" s="8">
        <v>1</v>
      </c>
      <c r="E230" s="1">
        <f t="shared" si="21"/>
        <v>72</v>
      </c>
      <c r="F230" s="1">
        <f t="shared" si="22"/>
        <v>74.5</v>
      </c>
      <c r="I230" s="1">
        <f t="shared" si="23"/>
        <v>-78.5</v>
      </c>
      <c r="J230" s="1">
        <f t="shared" si="24"/>
        <v>6162.25</v>
      </c>
      <c r="K230" s="28">
        <f t="shared" si="25"/>
        <v>-76</v>
      </c>
      <c r="L230" s="28">
        <f t="shared" si="26"/>
        <v>5776</v>
      </c>
      <c r="M230" s="1">
        <f t="shared" si="27"/>
        <v>5966</v>
      </c>
    </row>
    <row r="231" spans="1:13" x14ac:dyDescent="0.35">
      <c r="A231" s="8">
        <v>230</v>
      </c>
      <c r="B231" s="8">
        <v>4718</v>
      </c>
      <c r="C231" s="8">
        <v>2</v>
      </c>
      <c r="D231" s="8">
        <v>4</v>
      </c>
      <c r="E231" s="1">
        <f t="shared" si="21"/>
        <v>254</v>
      </c>
      <c r="F231" s="1">
        <f t="shared" si="22"/>
        <v>256.5</v>
      </c>
      <c r="I231" s="1">
        <f t="shared" si="23"/>
        <v>103.5</v>
      </c>
      <c r="J231" s="1">
        <f t="shared" si="24"/>
        <v>10712.25</v>
      </c>
      <c r="K231" s="28">
        <f t="shared" si="25"/>
        <v>106</v>
      </c>
      <c r="L231" s="28">
        <f t="shared" si="26"/>
        <v>11236</v>
      </c>
      <c r="M231" s="1">
        <f t="shared" si="27"/>
        <v>10971</v>
      </c>
    </row>
    <row r="232" spans="1:13" x14ac:dyDescent="0.35">
      <c r="A232" s="8">
        <v>231</v>
      </c>
      <c r="B232" s="8">
        <v>4715</v>
      </c>
      <c r="C232" s="8">
        <v>1</v>
      </c>
      <c r="D232" s="8">
        <v>2</v>
      </c>
      <c r="E232" s="1">
        <f t="shared" si="21"/>
        <v>175.5</v>
      </c>
      <c r="F232" s="1">
        <f t="shared" si="22"/>
        <v>178.5</v>
      </c>
      <c r="I232" s="1">
        <f t="shared" si="23"/>
        <v>25</v>
      </c>
      <c r="J232" s="1">
        <f t="shared" si="24"/>
        <v>625</v>
      </c>
      <c r="K232" s="28">
        <f t="shared" si="25"/>
        <v>28</v>
      </c>
      <c r="L232" s="28">
        <f t="shared" si="26"/>
        <v>784</v>
      </c>
      <c r="M232" s="1">
        <f t="shared" si="27"/>
        <v>700</v>
      </c>
    </row>
    <row r="233" spans="1:13" x14ac:dyDescent="0.35">
      <c r="A233" s="8">
        <v>232</v>
      </c>
      <c r="B233" s="8">
        <v>4712</v>
      </c>
      <c r="C233" s="8">
        <v>0</v>
      </c>
      <c r="D233" s="8">
        <v>1</v>
      </c>
      <c r="E233" s="1">
        <f t="shared" si="21"/>
        <v>72</v>
      </c>
      <c r="F233" s="1">
        <f t="shared" si="22"/>
        <v>74.5</v>
      </c>
      <c r="I233" s="1">
        <f t="shared" si="23"/>
        <v>-78.5</v>
      </c>
      <c r="J233" s="1">
        <f t="shared" si="24"/>
        <v>6162.25</v>
      </c>
      <c r="K233" s="28">
        <f t="shared" si="25"/>
        <v>-76</v>
      </c>
      <c r="L233" s="28">
        <f t="shared" si="26"/>
        <v>5776</v>
      </c>
      <c r="M233" s="1">
        <f t="shared" si="27"/>
        <v>5966</v>
      </c>
    </row>
    <row r="234" spans="1:13" x14ac:dyDescent="0.35">
      <c r="A234" s="8">
        <v>233</v>
      </c>
      <c r="B234" s="8">
        <v>4716</v>
      </c>
      <c r="C234" s="8">
        <v>0</v>
      </c>
      <c r="D234" s="8">
        <v>1</v>
      </c>
      <c r="E234" s="1">
        <f t="shared" si="21"/>
        <v>72</v>
      </c>
      <c r="F234" s="1">
        <f t="shared" si="22"/>
        <v>74.5</v>
      </c>
      <c r="I234" s="1">
        <f t="shared" si="23"/>
        <v>-78.5</v>
      </c>
      <c r="J234" s="1">
        <f t="shared" si="24"/>
        <v>6162.25</v>
      </c>
      <c r="K234" s="28">
        <f t="shared" si="25"/>
        <v>-76</v>
      </c>
      <c r="L234" s="28">
        <f t="shared" si="26"/>
        <v>5776</v>
      </c>
      <c r="M234" s="1">
        <f t="shared" si="27"/>
        <v>5966</v>
      </c>
    </row>
    <row r="235" spans="1:13" x14ac:dyDescent="0.35">
      <c r="A235" s="8">
        <v>234</v>
      </c>
      <c r="B235" s="8">
        <v>4713</v>
      </c>
      <c r="C235" s="8">
        <v>1</v>
      </c>
      <c r="D235" s="8">
        <v>1</v>
      </c>
      <c r="E235" s="1">
        <f t="shared" si="21"/>
        <v>175.5</v>
      </c>
      <c r="F235" s="1">
        <f t="shared" si="22"/>
        <v>74.5</v>
      </c>
      <c r="I235" s="1">
        <f t="shared" si="23"/>
        <v>25</v>
      </c>
      <c r="J235" s="1">
        <f t="shared" si="24"/>
        <v>625</v>
      </c>
      <c r="K235" s="28">
        <f t="shared" si="25"/>
        <v>-76</v>
      </c>
      <c r="L235" s="28">
        <f t="shared" si="26"/>
        <v>5776</v>
      </c>
      <c r="M235" s="1">
        <f t="shared" si="27"/>
        <v>-1900</v>
      </c>
    </row>
    <row r="236" spans="1:13" x14ac:dyDescent="0.35">
      <c r="A236" s="8">
        <v>235</v>
      </c>
      <c r="B236" s="8">
        <v>4721</v>
      </c>
      <c r="C236" s="8">
        <v>2</v>
      </c>
      <c r="D236" s="8">
        <v>5</v>
      </c>
      <c r="E236" s="1">
        <f t="shared" si="21"/>
        <v>254</v>
      </c>
      <c r="F236" s="1">
        <f t="shared" si="22"/>
        <v>296</v>
      </c>
      <c r="I236" s="1">
        <f t="shared" si="23"/>
        <v>103.5</v>
      </c>
      <c r="J236" s="1">
        <f t="shared" si="24"/>
        <v>10712.25</v>
      </c>
      <c r="K236" s="28">
        <f t="shared" si="25"/>
        <v>145.5</v>
      </c>
      <c r="L236" s="28">
        <f t="shared" si="26"/>
        <v>21170.25</v>
      </c>
      <c r="M236" s="1">
        <f t="shared" si="27"/>
        <v>15059.25</v>
      </c>
    </row>
    <row r="237" spans="1:13" x14ac:dyDescent="0.35">
      <c r="A237" s="8">
        <v>236</v>
      </c>
      <c r="B237" s="8">
        <v>4714</v>
      </c>
      <c r="C237" s="8">
        <v>0</v>
      </c>
      <c r="D237" s="8">
        <v>1</v>
      </c>
      <c r="E237" s="1">
        <f t="shared" si="21"/>
        <v>72</v>
      </c>
      <c r="F237" s="1">
        <f t="shared" si="22"/>
        <v>74.5</v>
      </c>
      <c r="I237" s="1">
        <f t="shared" si="23"/>
        <v>-78.5</v>
      </c>
      <c r="J237" s="1">
        <f t="shared" si="24"/>
        <v>6162.25</v>
      </c>
      <c r="K237" s="28">
        <f t="shared" si="25"/>
        <v>-76</v>
      </c>
      <c r="L237" s="28">
        <f t="shared" si="26"/>
        <v>5776</v>
      </c>
      <c r="M237" s="1">
        <f t="shared" si="27"/>
        <v>5966</v>
      </c>
    </row>
    <row r="238" spans="1:13" x14ac:dyDescent="0.35">
      <c r="A238" s="8">
        <v>237</v>
      </c>
      <c r="B238" s="8">
        <v>4715</v>
      </c>
      <c r="C238" s="8">
        <v>0</v>
      </c>
      <c r="D238" s="8">
        <v>1</v>
      </c>
      <c r="E238" s="1">
        <f t="shared" si="21"/>
        <v>72</v>
      </c>
      <c r="F238" s="1">
        <f t="shared" si="22"/>
        <v>74.5</v>
      </c>
      <c r="I238" s="1">
        <f t="shared" si="23"/>
        <v>-78.5</v>
      </c>
      <c r="J238" s="1">
        <f t="shared" si="24"/>
        <v>6162.25</v>
      </c>
      <c r="K238" s="28">
        <f t="shared" si="25"/>
        <v>-76</v>
      </c>
      <c r="L238" s="28">
        <f t="shared" si="26"/>
        <v>5776</v>
      </c>
      <c r="M238" s="1">
        <f t="shared" si="27"/>
        <v>5966</v>
      </c>
    </row>
    <row r="239" spans="1:13" x14ac:dyDescent="0.35">
      <c r="A239" s="8">
        <v>238</v>
      </c>
      <c r="B239" s="8">
        <v>4711</v>
      </c>
      <c r="C239" s="8">
        <v>0</v>
      </c>
      <c r="D239" s="8">
        <v>2</v>
      </c>
      <c r="E239" s="1">
        <f t="shared" si="21"/>
        <v>72</v>
      </c>
      <c r="F239" s="1">
        <f t="shared" si="22"/>
        <v>178.5</v>
      </c>
      <c r="I239" s="1">
        <f t="shared" si="23"/>
        <v>-78.5</v>
      </c>
      <c r="J239" s="1">
        <f t="shared" si="24"/>
        <v>6162.25</v>
      </c>
      <c r="K239" s="28">
        <f t="shared" si="25"/>
        <v>28</v>
      </c>
      <c r="L239" s="28">
        <f t="shared" si="26"/>
        <v>784</v>
      </c>
      <c r="M239" s="1">
        <f t="shared" si="27"/>
        <v>-2198</v>
      </c>
    </row>
    <row r="240" spans="1:13" x14ac:dyDescent="0.35">
      <c r="A240" s="8">
        <v>239</v>
      </c>
      <c r="B240" s="8">
        <v>4714</v>
      </c>
      <c r="C240" s="8">
        <v>1</v>
      </c>
      <c r="D240" s="8">
        <v>2</v>
      </c>
      <c r="E240" s="1">
        <f t="shared" si="21"/>
        <v>175.5</v>
      </c>
      <c r="F240" s="1">
        <f t="shared" si="22"/>
        <v>178.5</v>
      </c>
      <c r="I240" s="1">
        <f t="shared" si="23"/>
        <v>25</v>
      </c>
      <c r="J240" s="1">
        <f t="shared" si="24"/>
        <v>625</v>
      </c>
      <c r="K240" s="28">
        <f t="shared" si="25"/>
        <v>28</v>
      </c>
      <c r="L240" s="28">
        <f t="shared" si="26"/>
        <v>784</v>
      </c>
      <c r="M240" s="1">
        <f t="shared" si="27"/>
        <v>700</v>
      </c>
    </row>
    <row r="241" spans="1:13" x14ac:dyDescent="0.35">
      <c r="A241" s="8">
        <v>240</v>
      </c>
      <c r="B241" s="8">
        <v>4719</v>
      </c>
      <c r="C241" s="8">
        <v>2</v>
      </c>
      <c r="D241" s="8">
        <v>4</v>
      </c>
      <c r="E241" s="1">
        <f t="shared" si="21"/>
        <v>254</v>
      </c>
      <c r="F241" s="1">
        <f t="shared" si="22"/>
        <v>256.5</v>
      </c>
      <c r="I241" s="1">
        <f t="shared" si="23"/>
        <v>103.5</v>
      </c>
      <c r="J241" s="1">
        <f t="shared" si="24"/>
        <v>10712.25</v>
      </c>
      <c r="K241" s="28">
        <f t="shared" si="25"/>
        <v>106</v>
      </c>
      <c r="L241" s="28">
        <f t="shared" si="26"/>
        <v>11236</v>
      </c>
      <c r="M241" s="1">
        <f t="shared" si="27"/>
        <v>10971</v>
      </c>
    </row>
    <row r="242" spans="1:13" x14ac:dyDescent="0.35">
      <c r="A242" s="8">
        <v>241</v>
      </c>
      <c r="B242" s="8">
        <v>4715</v>
      </c>
      <c r="C242" s="8">
        <v>0</v>
      </c>
      <c r="D242" s="8">
        <v>1</v>
      </c>
      <c r="E242" s="1">
        <f t="shared" si="21"/>
        <v>72</v>
      </c>
      <c r="F242" s="1">
        <f t="shared" si="22"/>
        <v>74.5</v>
      </c>
      <c r="I242" s="1">
        <f t="shared" si="23"/>
        <v>-78.5</v>
      </c>
      <c r="J242" s="1">
        <f t="shared" si="24"/>
        <v>6162.25</v>
      </c>
      <c r="K242" s="28">
        <f t="shared" si="25"/>
        <v>-76</v>
      </c>
      <c r="L242" s="28">
        <f t="shared" si="26"/>
        <v>5776</v>
      </c>
      <c r="M242" s="1">
        <f t="shared" si="27"/>
        <v>5966</v>
      </c>
    </row>
    <row r="243" spans="1:13" x14ac:dyDescent="0.35">
      <c r="A243" s="8">
        <v>242</v>
      </c>
      <c r="B243" s="8">
        <v>4712</v>
      </c>
      <c r="C243" s="8">
        <v>1</v>
      </c>
      <c r="D243" s="8">
        <v>2</v>
      </c>
      <c r="E243" s="1">
        <f t="shared" si="21"/>
        <v>175.5</v>
      </c>
      <c r="F243" s="1">
        <f t="shared" si="22"/>
        <v>178.5</v>
      </c>
      <c r="I243" s="1">
        <f t="shared" si="23"/>
        <v>25</v>
      </c>
      <c r="J243" s="1">
        <f t="shared" si="24"/>
        <v>625</v>
      </c>
      <c r="K243" s="28">
        <f t="shared" si="25"/>
        <v>28</v>
      </c>
      <c r="L243" s="28">
        <f t="shared" si="26"/>
        <v>784</v>
      </c>
      <c r="M243" s="1">
        <f t="shared" si="27"/>
        <v>700</v>
      </c>
    </row>
    <row r="244" spans="1:13" x14ac:dyDescent="0.35">
      <c r="A244" s="8">
        <v>243</v>
      </c>
      <c r="B244" s="8">
        <v>4715</v>
      </c>
      <c r="C244" s="8">
        <v>1</v>
      </c>
      <c r="D244" s="8">
        <v>2</v>
      </c>
      <c r="E244" s="1">
        <f t="shared" si="21"/>
        <v>175.5</v>
      </c>
      <c r="F244" s="1">
        <f t="shared" si="22"/>
        <v>178.5</v>
      </c>
      <c r="I244" s="1">
        <f t="shared" si="23"/>
        <v>25</v>
      </c>
      <c r="J244" s="1">
        <f t="shared" si="24"/>
        <v>625</v>
      </c>
      <c r="K244" s="28">
        <f t="shared" si="25"/>
        <v>28</v>
      </c>
      <c r="L244" s="28">
        <f t="shared" si="26"/>
        <v>784</v>
      </c>
      <c r="M244" s="1">
        <f t="shared" si="27"/>
        <v>700</v>
      </c>
    </row>
    <row r="245" spans="1:13" x14ac:dyDescent="0.35">
      <c r="A245" s="8">
        <v>244</v>
      </c>
      <c r="B245" s="8">
        <v>4719</v>
      </c>
      <c r="C245" s="8">
        <v>1</v>
      </c>
      <c r="D245" s="8">
        <v>2</v>
      </c>
      <c r="E245" s="1">
        <f t="shared" si="21"/>
        <v>175.5</v>
      </c>
      <c r="F245" s="1">
        <f t="shared" si="22"/>
        <v>178.5</v>
      </c>
      <c r="I245" s="1">
        <f t="shared" si="23"/>
        <v>25</v>
      </c>
      <c r="J245" s="1">
        <f t="shared" si="24"/>
        <v>625</v>
      </c>
      <c r="K245" s="28">
        <f t="shared" si="25"/>
        <v>28</v>
      </c>
      <c r="L245" s="28">
        <f t="shared" si="26"/>
        <v>784</v>
      </c>
      <c r="M245" s="1">
        <f t="shared" si="27"/>
        <v>700</v>
      </c>
    </row>
    <row r="246" spans="1:13" x14ac:dyDescent="0.35">
      <c r="A246" s="8">
        <v>245</v>
      </c>
      <c r="B246" s="8">
        <v>4714</v>
      </c>
      <c r="C246" s="8">
        <v>0</v>
      </c>
      <c r="D246" s="8">
        <v>1</v>
      </c>
      <c r="E246" s="1">
        <f t="shared" si="21"/>
        <v>72</v>
      </c>
      <c r="F246" s="1">
        <f t="shared" si="22"/>
        <v>74.5</v>
      </c>
      <c r="I246" s="1">
        <f t="shared" si="23"/>
        <v>-78.5</v>
      </c>
      <c r="J246" s="1">
        <f t="shared" si="24"/>
        <v>6162.25</v>
      </c>
      <c r="K246" s="28">
        <f t="shared" si="25"/>
        <v>-76</v>
      </c>
      <c r="L246" s="28">
        <f t="shared" si="26"/>
        <v>5776</v>
      </c>
      <c r="M246" s="1">
        <f t="shared" si="27"/>
        <v>5966</v>
      </c>
    </row>
    <row r="247" spans="1:13" x14ac:dyDescent="0.35">
      <c r="A247" s="8">
        <v>246</v>
      </c>
      <c r="B247" s="8">
        <v>4717</v>
      </c>
      <c r="C247" s="8">
        <v>1</v>
      </c>
      <c r="D247" s="8">
        <v>2</v>
      </c>
      <c r="E247" s="1">
        <f t="shared" si="21"/>
        <v>175.5</v>
      </c>
      <c r="F247" s="1">
        <f t="shared" si="22"/>
        <v>178.5</v>
      </c>
      <c r="I247" s="1">
        <f t="shared" si="23"/>
        <v>25</v>
      </c>
      <c r="J247" s="1">
        <f t="shared" si="24"/>
        <v>625</v>
      </c>
      <c r="K247" s="28">
        <f t="shared" si="25"/>
        <v>28</v>
      </c>
      <c r="L247" s="28">
        <f t="shared" si="26"/>
        <v>784</v>
      </c>
      <c r="M247" s="1">
        <f t="shared" si="27"/>
        <v>700</v>
      </c>
    </row>
    <row r="248" spans="1:13" x14ac:dyDescent="0.35">
      <c r="A248" s="8">
        <v>247</v>
      </c>
      <c r="B248" s="8">
        <v>4711</v>
      </c>
      <c r="C248" s="8">
        <v>0</v>
      </c>
      <c r="D248" s="8">
        <v>2</v>
      </c>
      <c r="E248" s="1">
        <f t="shared" si="21"/>
        <v>72</v>
      </c>
      <c r="F248" s="1">
        <f t="shared" si="22"/>
        <v>178.5</v>
      </c>
      <c r="I248" s="1">
        <f t="shared" si="23"/>
        <v>-78.5</v>
      </c>
      <c r="J248" s="1">
        <f t="shared" si="24"/>
        <v>6162.25</v>
      </c>
      <c r="K248" s="28">
        <f t="shared" si="25"/>
        <v>28</v>
      </c>
      <c r="L248" s="28">
        <f t="shared" si="26"/>
        <v>784</v>
      </c>
      <c r="M248" s="1">
        <f t="shared" si="27"/>
        <v>-2198</v>
      </c>
    </row>
    <row r="249" spans="1:13" x14ac:dyDescent="0.35">
      <c r="A249" s="8">
        <v>248</v>
      </c>
      <c r="B249" s="8">
        <v>4720</v>
      </c>
      <c r="C249" s="8">
        <v>2</v>
      </c>
      <c r="D249" s="8">
        <v>4</v>
      </c>
      <c r="E249" s="1">
        <f t="shared" si="21"/>
        <v>254</v>
      </c>
      <c r="F249" s="1">
        <f t="shared" si="22"/>
        <v>256.5</v>
      </c>
      <c r="I249" s="1">
        <f t="shared" si="23"/>
        <v>103.5</v>
      </c>
      <c r="J249" s="1">
        <f t="shared" si="24"/>
        <v>10712.25</v>
      </c>
      <c r="K249" s="28">
        <f t="shared" si="25"/>
        <v>106</v>
      </c>
      <c r="L249" s="28">
        <f t="shared" si="26"/>
        <v>11236</v>
      </c>
      <c r="M249" s="1">
        <f t="shared" si="27"/>
        <v>10971</v>
      </c>
    </row>
    <row r="250" spans="1:13" x14ac:dyDescent="0.35">
      <c r="A250" s="8">
        <v>249</v>
      </c>
      <c r="B250" s="8">
        <v>4712</v>
      </c>
      <c r="C250" s="8">
        <v>0</v>
      </c>
      <c r="D250" s="8">
        <v>1</v>
      </c>
      <c r="E250" s="1">
        <f t="shared" si="21"/>
        <v>72</v>
      </c>
      <c r="F250" s="1">
        <f t="shared" si="22"/>
        <v>74.5</v>
      </c>
      <c r="I250" s="1">
        <f t="shared" si="23"/>
        <v>-78.5</v>
      </c>
      <c r="J250" s="1">
        <f t="shared" si="24"/>
        <v>6162.25</v>
      </c>
      <c r="K250" s="28">
        <f t="shared" si="25"/>
        <v>-76</v>
      </c>
      <c r="L250" s="28">
        <f t="shared" si="26"/>
        <v>5776</v>
      </c>
      <c r="M250" s="1">
        <f t="shared" si="27"/>
        <v>5966</v>
      </c>
    </row>
    <row r="251" spans="1:13" x14ac:dyDescent="0.35">
      <c r="A251" s="8">
        <v>250</v>
      </c>
      <c r="B251" s="8">
        <v>4714</v>
      </c>
      <c r="C251" s="8">
        <v>0</v>
      </c>
      <c r="D251" s="8">
        <v>1</v>
      </c>
      <c r="E251" s="1">
        <f t="shared" si="21"/>
        <v>72</v>
      </c>
      <c r="F251" s="1">
        <f t="shared" si="22"/>
        <v>74.5</v>
      </c>
      <c r="I251" s="1">
        <f t="shared" si="23"/>
        <v>-78.5</v>
      </c>
      <c r="J251" s="1">
        <f t="shared" si="24"/>
        <v>6162.25</v>
      </c>
      <c r="K251" s="28">
        <f t="shared" si="25"/>
        <v>-76</v>
      </c>
      <c r="L251" s="28">
        <f t="shared" si="26"/>
        <v>5776</v>
      </c>
      <c r="M251" s="1">
        <f t="shared" si="27"/>
        <v>5966</v>
      </c>
    </row>
    <row r="252" spans="1:13" x14ac:dyDescent="0.35">
      <c r="A252" s="8">
        <v>251</v>
      </c>
      <c r="B252" s="8">
        <v>4713</v>
      </c>
      <c r="C252" s="8">
        <v>0</v>
      </c>
      <c r="D252" s="8">
        <v>1</v>
      </c>
      <c r="E252" s="1">
        <f t="shared" si="21"/>
        <v>72</v>
      </c>
      <c r="F252" s="1">
        <f t="shared" si="22"/>
        <v>74.5</v>
      </c>
      <c r="I252" s="1">
        <f t="shared" si="23"/>
        <v>-78.5</v>
      </c>
      <c r="J252" s="1">
        <f t="shared" si="24"/>
        <v>6162.25</v>
      </c>
      <c r="K252" s="28">
        <f t="shared" si="25"/>
        <v>-76</v>
      </c>
      <c r="L252" s="28">
        <f t="shared" si="26"/>
        <v>5776</v>
      </c>
      <c r="M252" s="1">
        <f t="shared" si="27"/>
        <v>5966</v>
      </c>
    </row>
    <row r="253" spans="1:13" x14ac:dyDescent="0.35">
      <c r="A253" s="8">
        <v>252</v>
      </c>
      <c r="B253" s="8">
        <v>4714</v>
      </c>
      <c r="C253" s="8">
        <v>0</v>
      </c>
      <c r="D253" s="8">
        <v>1</v>
      </c>
      <c r="E253" s="1">
        <f t="shared" si="21"/>
        <v>72</v>
      </c>
      <c r="F253" s="1">
        <f t="shared" si="22"/>
        <v>74.5</v>
      </c>
      <c r="I253" s="1">
        <f t="shared" si="23"/>
        <v>-78.5</v>
      </c>
      <c r="J253" s="1">
        <f t="shared" si="24"/>
        <v>6162.25</v>
      </c>
      <c r="K253" s="28">
        <f t="shared" si="25"/>
        <v>-76</v>
      </c>
      <c r="L253" s="28">
        <f t="shared" si="26"/>
        <v>5776</v>
      </c>
      <c r="M253" s="1">
        <f t="shared" si="27"/>
        <v>5966</v>
      </c>
    </row>
    <row r="254" spans="1:13" x14ac:dyDescent="0.35">
      <c r="A254" s="8">
        <v>253</v>
      </c>
      <c r="B254" s="8">
        <v>4714</v>
      </c>
      <c r="C254" s="8">
        <v>0</v>
      </c>
      <c r="D254" s="8">
        <v>1</v>
      </c>
      <c r="E254" s="1">
        <f t="shared" si="21"/>
        <v>72</v>
      </c>
      <c r="F254" s="1">
        <f t="shared" si="22"/>
        <v>74.5</v>
      </c>
      <c r="I254" s="1">
        <f t="shared" si="23"/>
        <v>-78.5</v>
      </c>
      <c r="J254" s="1">
        <f t="shared" si="24"/>
        <v>6162.25</v>
      </c>
      <c r="K254" s="28">
        <f t="shared" si="25"/>
        <v>-76</v>
      </c>
      <c r="L254" s="28">
        <f t="shared" si="26"/>
        <v>5776</v>
      </c>
      <c r="M254" s="1">
        <f t="shared" si="27"/>
        <v>5966</v>
      </c>
    </row>
    <row r="255" spans="1:13" x14ac:dyDescent="0.35">
      <c r="A255" s="8">
        <v>254</v>
      </c>
      <c r="B255" s="8">
        <v>4717</v>
      </c>
      <c r="C255" s="8">
        <v>2</v>
      </c>
      <c r="D255" s="8">
        <v>3</v>
      </c>
      <c r="E255" s="1">
        <f t="shared" si="21"/>
        <v>254</v>
      </c>
      <c r="F255" s="1">
        <f t="shared" si="22"/>
        <v>215</v>
      </c>
      <c r="I255" s="1">
        <f t="shared" si="23"/>
        <v>103.5</v>
      </c>
      <c r="J255" s="1">
        <f t="shared" si="24"/>
        <v>10712.25</v>
      </c>
      <c r="K255" s="28">
        <f t="shared" si="25"/>
        <v>64.5</v>
      </c>
      <c r="L255" s="28">
        <f t="shared" si="26"/>
        <v>4160.25</v>
      </c>
      <c r="M255" s="1">
        <f t="shared" si="27"/>
        <v>6675.75</v>
      </c>
    </row>
    <row r="256" spans="1:13" x14ac:dyDescent="0.35">
      <c r="A256" s="8">
        <v>255</v>
      </c>
      <c r="B256" s="8">
        <v>4715</v>
      </c>
      <c r="C256" s="8">
        <v>1</v>
      </c>
      <c r="D256" s="8">
        <v>2</v>
      </c>
      <c r="E256" s="1">
        <f t="shared" si="21"/>
        <v>175.5</v>
      </c>
      <c r="F256" s="1">
        <f t="shared" si="22"/>
        <v>178.5</v>
      </c>
      <c r="I256" s="1">
        <f t="shared" si="23"/>
        <v>25</v>
      </c>
      <c r="J256" s="1">
        <f t="shared" si="24"/>
        <v>625</v>
      </c>
      <c r="K256" s="28">
        <f t="shared" si="25"/>
        <v>28</v>
      </c>
      <c r="L256" s="28">
        <f t="shared" si="26"/>
        <v>784</v>
      </c>
      <c r="M256" s="1">
        <f t="shared" si="27"/>
        <v>700</v>
      </c>
    </row>
    <row r="257" spans="1:13" x14ac:dyDescent="0.35">
      <c r="A257" s="8">
        <v>256</v>
      </c>
      <c r="B257" s="8">
        <v>4719</v>
      </c>
      <c r="C257" s="8">
        <v>2</v>
      </c>
      <c r="D257" s="8">
        <v>5</v>
      </c>
      <c r="E257" s="1">
        <f t="shared" si="21"/>
        <v>254</v>
      </c>
      <c r="F257" s="1">
        <f t="shared" si="22"/>
        <v>296</v>
      </c>
      <c r="I257" s="1">
        <f t="shared" si="23"/>
        <v>103.5</v>
      </c>
      <c r="J257" s="1">
        <f t="shared" si="24"/>
        <v>10712.25</v>
      </c>
      <c r="K257" s="28">
        <f t="shared" si="25"/>
        <v>145.5</v>
      </c>
      <c r="L257" s="28">
        <f t="shared" si="26"/>
        <v>21170.25</v>
      </c>
      <c r="M257" s="1">
        <f t="shared" si="27"/>
        <v>15059.25</v>
      </c>
    </row>
    <row r="258" spans="1:13" x14ac:dyDescent="0.35">
      <c r="A258" s="8">
        <v>257</v>
      </c>
      <c r="B258" s="8">
        <v>4714</v>
      </c>
      <c r="C258" s="8">
        <v>0</v>
      </c>
      <c r="D258" s="8">
        <v>1</v>
      </c>
      <c r="E258" s="1">
        <f t="shared" ref="E258:E301" si="28">_xlfn.RANK.AVG(C258,C:C,1)</f>
        <v>72</v>
      </c>
      <c r="F258" s="1">
        <f t="shared" ref="F258:F301" si="29">_xlfn.RANK.AVG(D258,D:D,1)</f>
        <v>74.5</v>
      </c>
      <c r="I258" s="1">
        <f t="shared" si="23"/>
        <v>-78.5</v>
      </c>
      <c r="J258" s="1">
        <f t="shared" si="24"/>
        <v>6162.25</v>
      </c>
      <c r="K258" s="28">
        <f t="shared" si="25"/>
        <v>-76</v>
      </c>
      <c r="L258" s="28">
        <f t="shared" si="26"/>
        <v>5776</v>
      </c>
      <c r="M258" s="1">
        <f t="shared" si="27"/>
        <v>5966</v>
      </c>
    </row>
    <row r="259" spans="1:13" x14ac:dyDescent="0.35">
      <c r="A259" s="8">
        <v>258</v>
      </c>
      <c r="B259" s="8">
        <v>4714</v>
      </c>
      <c r="C259" s="8">
        <v>1</v>
      </c>
      <c r="D259" s="8">
        <v>2</v>
      </c>
      <c r="E259" s="1">
        <f t="shared" si="28"/>
        <v>175.5</v>
      </c>
      <c r="F259" s="1">
        <f t="shared" si="29"/>
        <v>178.5</v>
      </c>
      <c r="I259" s="1">
        <f t="shared" ref="I259:I301" si="30">E259-$G$2</f>
        <v>25</v>
      </c>
      <c r="J259" s="1">
        <f t="shared" ref="J259:J301" si="31">I259^2</f>
        <v>625</v>
      </c>
      <c r="K259" s="28">
        <f t="shared" ref="K259:K301" si="32">F259-$H$2</f>
        <v>28</v>
      </c>
      <c r="L259" s="28">
        <f t="shared" ref="L259:L301" si="33">K259^2</f>
        <v>784</v>
      </c>
      <c r="M259" s="1">
        <f t="shared" ref="M259:M301" si="34">I259*K259</f>
        <v>700</v>
      </c>
    </row>
    <row r="260" spans="1:13" x14ac:dyDescent="0.35">
      <c r="A260" s="8">
        <v>259</v>
      </c>
      <c r="B260" s="8">
        <v>4720</v>
      </c>
      <c r="C260" s="8">
        <v>2</v>
      </c>
      <c r="D260" s="8">
        <v>4</v>
      </c>
      <c r="E260" s="1">
        <f t="shared" si="28"/>
        <v>254</v>
      </c>
      <c r="F260" s="1">
        <f t="shared" si="29"/>
        <v>256.5</v>
      </c>
      <c r="I260" s="1">
        <f t="shared" si="30"/>
        <v>103.5</v>
      </c>
      <c r="J260" s="1">
        <f t="shared" si="31"/>
        <v>10712.25</v>
      </c>
      <c r="K260" s="28">
        <f t="shared" si="32"/>
        <v>106</v>
      </c>
      <c r="L260" s="28">
        <f t="shared" si="33"/>
        <v>11236</v>
      </c>
      <c r="M260" s="1">
        <f t="shared" si="34"/>
        <v>10971</v>
      </c>
    </row>
    <row r="261" spans="1:13" x14ac:dyDescent="0.35">
      <c r="A261" s="8">
        <v>260</v>
      </c>
      <c r="B261" s="8">
        <v>4713</v>
      </c>
      <c r="C261" s="8">
        <v>1</v>
      </c>
      <c r="D261" s="8">
        <v>2</v>
      </c>
      <c r="E261" s="1">
        <f t="shared" si="28"/>
        <v>175.5</v>
      </c>
      <c r="F261" s="1">
        <f t="shared" si="29"/>
        <v>178.5</v>
      </c>
      <c r="I261" s="1">
        <f t="shared" si="30"/>
        <v>25</v>
      </c>
      <c r="J261" s="1">
        <f t="shared" si="31"/>
        <v>625</v>
      </c>
      <c r="K261" s="28">
        <f t="shared" si="32"/>
        <v>28</v>
      </c>
      <c r="L261" s="28">
        <f t="shared" si="33"/>
        <v>784</v>
      </c>
      <c r="M261" s="1">
        <f t="shared" si="34"/>
        <v>700</v>
      </c>
    </row>
    <row r="262" spans="1:13" x14ac:dyDescent="0.35">
      <c r="A262" s="8">
        <v>261</v>
      </c>
      <c r="B262" s="8">
        <v>4711</v>
      </c>
      <c r="C262" s="8">
        <v>0</v>
      </c>
      <c r="D262" s="8">
        <v>1</v>
      </c>
      <c r="E262" s="1">
        <f t="shared" si="28"/>
        <v>72</v>
      </c>
      <c r="F262" s="1">
        <f t="shared" si="29"/>
        <v>74.5</v>
      </c>
      <c r="I262" s="1">
        <f t="shared" si="30"/>
        <v>-78.5</v>
      </c>
      <c r="J262" s="1">
        <f t="shared" si="31"/>
        <v>6162.25</v>
      </c>
      <c r="K262" s="28">
        <f t="shared" si="32"/>
        <v>-76</v>
      </c>
      <c r="L262" s="28">
        <f t="shared" si="33"/>
        <v>5776</v>
      </c>
      <c r="M262" s="1">
        <f t="shared" si="34"/>
        <v>5966</v>
      </c>
    </row>
    <row r="263" spans="1:13" x14ac:dyDescent="0.35">
      <c r="A263" s="8">
        <v>262</v>
      </c>
      <c r="B263" s="8">
        <v>4713</v>
      </c>
      <c r="C263" s="8">
        <v>1</v>
      </c>
      <c r="D263" s="8">
        <v>2</v>
      </c>
      <c r="E263" s="1">
        <f t="shared" si="28"/>
        <v>175.5</v>
      </c>
      <c r="F263" s="1">
        <f t="shared" si="29"/>
        <v>178.5</v>
      </c>
      <c r="I263" s="1">
        <f t="shared" si="30"/>
        <v>25</v>
      </c>
      <c r="J263" s="1">
        <f t="shared" si="31"/>
        <v>625</v>
      </c>
      <c r="K263" s="28">
        <f t="shared" si="32"/>
        <v>28</v>
      </c>
      <c r="L263" s="28">
        <f t="shared" si="33"/>
        <v>784</v>
      </c>
      <c r="M263" s="1">
        <f t="shared" si="34"/>
        <v>700</v>
      </c>
    </row>
    <row r="264" spans="1:13" x14ac:dyDescent="0.35">
      <c r="A264" s="8">
        <v>263</v>
      </c>
      <c r="B264" s="8">
        <v>4711</v>
      </c>
      <c r="C264" s="8">
        <v>0</v>
      </c>
      <c r="D264" s="8">
        <v>1</v>
      </c>
      <c r="E264" s="1">
        <f t="shared" si="28"/>
        <v>72</v>
      </c>
      <c r="F264" s="1">
        <f t="shared" si="29"/>
        <v>74.5</v>
      </c>
      <c r="I264" s="1">
        <f t="shared" si="30"/>
        <v>-78.5</v>
      </c>
      <c r="J264" s="1">
        <f t="shared" si="31"/>
        <v>6162.25</v>
      </c>
      <c r="K264" s="28">
        <f t="shared" si="32"/>
        <v>-76</v>
      </c>
      <c r="L264" s="28">
        <f t="shared" si="33"/>
        <v>5776</v>
      </c>
      <c r="M264" s="1">
        <f t="shared" si="34"/>
        <v>5966</v>
      </c>
    </row>
    <row r="265" spans="1:13" x14ac:dyDescent="0.35">
      <c r="A265" s="8">
        <v>264</v>
      </c>
      <c r="B265" s="8">
        <v>4714</v>
      </c>
      <c r="C265" s="8">
        <v>0</v>
      </c>
      <c r="D265" s="8">
        <v>1</v>
      </c>
      <c r="E265" s="1">
        <f t="shared" si="28"/>
        <v>72</v>
      </c>
      <c r="F265" s="1">
        <f t="shared" si="29"/>
        <v>74.5</v>
      </c>
      <c r="I265" s="1">
        <f t="shared" si="30"/>
        <v>-78.5</v>
      </c>
      <c r="J265" s="1">
        <f t="shared" si="31"/>
        <v>6162.25</v>
      </c>
      <c r="K265" s="28">
        <f t="shared" si="32"/>
        <v>-76</v>
      </c>
      <c r="L265" s="28">
        <f t="shared" si="33"/>
        <v>5776</v>
      </c>
      <c r="M265" s="1">
        <f t="shared" si="34"/>
        <v>5966</v>
      </c>
    </row>
    <row r="266" spans="1:13" x14ac:dyDescent="0.35">
      <c r="A266" s="8">
        <v>265</v>
      </c>
      <c r="B266" s="8">
        <v>4713</v>
      </c>
      <c r="C266" s="8">
        <v>0</v>
      </c>
      <c r="D266" s="8">
        <v>1</v>
      </c>
      <c r="E266" s="1">
        <f t="shared" si="28"/>
        <v>72</v>
      </c>
      <c r="F266" s="1">
        <f t="shared" si="29"/>
        <v>74.5</v>
      </c>
      <c r="I266" s="1">
        <f t="shared" si="30"/>
        <v>-78.5</v>
      </c>
      <c r="J266" s="1">
        <f t="shared" si="31"/>
        <v>6162.25</v>
      </c>
      <c r="K266" s="28">
        <f t="shared" si="32"/>
        <v>-76</v>
      </c>
      <c r="L266" s="28">
        <f t="shared" si="33"/>
        <v>5776</v>
      </c>
      <c r="M266" s="1">
        <f t="shared" si="34"/>
        <v>5966</v>
      </c>
    </row>
    <row r="267" spans="1:13" x14ac:dyDescent="0.35">
      <c r="A267" s="8">
        <v>266</v>
      </c>
      <c r="B267" s="8">
        <v>4713</v>
      </c>
      <c r="C267" s="8">
        <v>1</v>
      </c>
      <c r="D267" s="8">
        <v>2</v>
      </c>
      <c r="E267" s="1">
        <f t="shared" si="28"/>
        <v>175.5</v>
      </c>
      <c r="F267" s="1">
        <f t="shared" si="29"/>
        <v>178.5</v>
      </c>
      <c r="I267" s="1">
        <f t="shared" si="30"/>
        <v>25</v>
      </c>
      <c r="J267" s="1">
        <f t="shared" si="31"/>
        <v>625</v>
      </c>
      <c r="K267" s="28">
        <f t="shared" si="32"/>
        <v>28</v>
      </c>
      <c r="L267" s="28">
        <f t="shared" si="33"/>
        <v>784</v>
      </c>
      <c r="M267" s="1">
        <f t="shared" si="34"/>
        <v>700</v>
      </c>
    </row>
    <row r="268" spans="1:13" x14ac:dyDescent="0.35">
      <c r="A268" s="8">
        <v>267</v>
      </c>
      <c r="B268" s="8">
        <v>4719</v>
      </c>
      <c r="C268" s="8">
        <v>1</v>
      </c>
      <c r="D268" s="8">
        <v>2</v>
      </c>
      <c r="E268" s="1">
        <f t="shared" si="28"/>
        <v>175.5</v>
      </c>
      <c r="F268" s="1">
        <f t="shared" si="29"/>
        <v>178.5</v>
      </c>
      <c r="I268" s="1">
        <f t="shared" si="30"/>
        <v>25</v>
      </c>
      <c r="J268" s="1">
        <f t="shared" si="31"/>
        <v>625</v>
      </c>
      <c r="K268" s="28">
        <f t="shared" si="32"/>
        <v>28</v>
      </c>
      <c r="L268" s="28">
        <f t="shared" si="33"/>
        <v>784</v>
      </c>
      <c r="M268" s="1">
        <f t="shared" si="34"/>
        <v>700</v>
      </c>
    </row>
    <row r="269" spans="1:13" x14ac:dyDescent="0.35">
      <c r="A269" s="8">
        <v>268</v>
      </c>
      <c r="B269" s="8">
        <v>4716</v>
      </c>
      <c r="C269" s="8">
        <v>0</v>
      </c>
      <c r="D269" s="8">
        <v>1</v>
      </c>
      <c r="E269" s="1">
        <f t="shared" si="28"/>
        <v>72</v>
      </c>
      <c r="F269" s="1">
        <f t="shared" si="29"/>
        <v>74.5</v>
      </c>
      <c r="I269" s="1">
        <f t="shared" si="30"/>
        <v>-78.5</v>
      </c>
      <c r="J269" s="1">
        <f t="shared" si="31"/>
        <v>6162.25</v>
      </c>
      <c r="K269" s="28">
        <f t="shared" si="32"/>
        <v>-76</v>
      </c>
      <c r="L269" s="28">
        <f t="shared" si="33"/>
        <v>5776</v>
      </c>
      <c r="M269" s="1">
        <f t="shared" si="34"/>
        <v>5966</v>
      </c>
    </row>
    <row r="270" spans="1:13" x14ac:dyDescent="0.35">
      <c r="A270" s="8">
        <v>269</v>
      </c>
      <c r="B270" s="8">
        <v>4720</v>
      </c>
      <c r="C270" s="8">
        <v>2</v>
      </c>
      <c r="D270" s="8">
        <v>4</v>
      </c>
      <c r="E270" s="1">
        <f t="shared" si="28"/>
        <v>254</v>
      </c>
      <c r="F270" s="1">
        <f t="shared" si="29"/>
        <v>256.5</v>
      </c>
      <c r="I270" s="1">
        <f t="shared" si="30"/>
        <v>103.5</v>
      </c>
      <c r="J270" s="1">
        <f t="shared" si="31"/>
        <v>10712.25</v>
      </c>
      <c r="K270" s="28">
        <f t="shared" si="32"/>
        <v>106</v>
      </c>
      <c r="L270" s="28">
        <f t="shared" si="33"/>
        <v>11236</v>
      </c>
      <c r="M270" s="1">
        <f t="shared" si="34"/>
        <v>10971</v>
      </c>
    </row>
    <row r="271" spans="1:13" x14ac:dyDescent="0.35">
      <c r="A271" s="8">
        <v>270</v>
      </c>
      <c r="B271" s="8">
        <v>4720</v>
      </c>
      <c r="C271" s="8">
        <v>2</v>
      </c>
      <c r="D271" s="8">
        <v>4</v>
      </c>
      <c r="E271" s="1">
        <f t="shared" si="28"/>
        <v>254</v>
      </c>
      <c r="F271" s="1">
        <f t="shared" si="29"/>
        <v>256.5</v>
      </c>
      <c r="I271" s="1">
        <f t="shared" si="30"/>
        <v>103.5</v>
      </c>
      <c r="J271" s="1">
        <f t="shared" si="31"/>
        <v>10712.25</v>
      </c>
      <c r="K271" s="28">
        <f t="shared" si="32"/>
        <v>106</v>
      </c>
      <c r="L271" s="28">
        <f t="shared" si="33"/>
        <v>11236</v>
      </c>
      <c r="M271" s="1">
        <f t="shared" si="34"/>
        <v>10971</v>
      </c>
    </row>
    <row r="272" spans="1:13" x14ac:dyDescent="0.35">
      <c r="A272" s="8">
        <v>271</v>
      </c>
      <c r="B272" s="8">
        <v>4713</v>
      </c>
      <c r="C272" s="8">
        <v>0</v>
      </c>
      <c r="D272" s="8">
        <v>1</v>
      </c>
      <c r="E272" s="1">
        <f t="shared" si="28"/>
        <v>72</v>
      </c>
      <c r="F272" s="1">
        <f t="shared" si="29"/>
        <v>74.5</v>
      </c>
      <c r="I272" s="1">
        <f t="shared" si="30"/>
        <v>-78.5</v>
      </c>
      <c r="J272" s="1">
        <f t="shared" si="31"/>
        <v>6162.25</v>
      </c>
      <c r="K272" s="28">
        <f t="shared" si="32"/>
        <v>-76</v>
      </c>
      <c r="L272" s="28">
        <f t="shared" si="33"/>
        <v>5776</v>
      </c>
      <c r="M272" s="1">
        <f t="shared" si="34"/>
        <v>5966</v>
      </c>
    </row>
    <row r="273" spans="1:13" x14ac:dyDescent="0.35">
      <c r="A273" s="8">
        <v>272</v>
      </c>
      <c r="B273" s="8">
        <v>4716</v>
      </c>
      <c r="C273" s="8">
        <v>0</v>
      </c>
      <c r="D273" s="8">
        <v>1</v>
      </c>
      <c r="E273" s="1">
        <f t="shared" si="28"/>
        <v>72</v>
      </c>
      <c r="F273" s="1">
        <f t="shared" si="29"/>
        <v>74.5</v>
      </c>
      <c r="I273" s="1">
        <f t="shared" si="30"/>
        <v>-78.5</v>
      </c>
      <c r="J273" s="1">
        <f t="shared" si="31"/>
        <v>6162.25</v>
      </c>
      <c r="K273" s="28">
        <f t="shared" si="32"/>
        <v>-76</v>
      </c>
      <c r="L273" s="28">
        <f t="shared" si="33"/>
        <v>5776</v>
      </c>
      <c r="M273" s="1">
        <f t="shared" si="34"/>
        <v>5966</v>
      </c>
    </row>
    <row r="274" spans="1:13" x14ac:dyDescent="0.35">
      <c r="A274" s="8">
        <v>273</v>
      </c>
      <c r="B274" s="8">
        <v>4722</v>
      </c>
      <c r="C274" s="8">
        <v>2</v>
      </c>
      <c r="D274" s="8">
        <v>4</v>
      </c>
      <c r="E274" s="1">
        <f t="shared" si="28"/>
        <v>254</v>
      </c>
      <c r="F274" s="1">
        <f t="shared" si="29"/>
        <v>256.5</v>
      </c>
      <c r="I274" s="1">
        <f t="shared" si="30"/>
        <v>103.5</v>
      </c>
      <c r="J274" s="1">
        <f t="shared" si="31"/>
        <v>10712.25</v>
      </c>
      <c r="K274" s="28">
        <f t="shared" si="32"/>
        <v>106</v>
      </c>
      <c r="L274" s="28">
        <f t="shared" si="33"/>
        <v>11236</v>
      </c>
      <c r="M274" s="1">
        <f t="shared" si="34"/>
        <v>10971</v>
      </c>
    </row>
    <row r="275" spans="1:13" x14ac:dyDescent="0.35">
      <c r="A275" s="8">
        <v>274</v>
      </c>
      <c r="B275" s="8">
        <v>4712</v>
      </c>
      <c r="C275" s="8">
        <v>1</v>
      </c>
      <c r="D275" s="8">
        <v>2</v>
      </c>
      <c r="E275" s="1">
        <f t="shared" si="28"/>
        <v>175.5</v>
      </c>
      <c r="F275" s="1">
        <f t="shared" si="29"/>
        <v>178.5</v>
      </c>
      <c r="I275" s="1">
        <f t="shared" si="30"/>
        <v>25</v>
      </c>
      <c r="J275" s="1">
        <f t="shared" si="31"/>
        <v>625</v>
      </c>
      <c r="K275" s="28">
        <f t="shared" si="32"/>
        <v>28</v>
      </c>
      <c r="L275" s="28">
        <f t="shared" si="33"/>
        <v>784</v>
      </c>
      <c r="M275" s="1">
        <f t="shared" si="34"/>
        <v>700</v>
      </c>
    </row>
    <row r="276" spans="1:13" x14ac:dyDescent="0.35">
      <c r="A276" s="8">
        <v>275</v>
      </c>
      <c r="B276" s="8">
        <v>4718</v>
      </c>
      <c r="C276" s="8">
        <v>2</v>
      </c>
      <c r="D276" s="8">
        <v>4</v>
      </c>
      <c r="E276" s="1">
        <f t="shared" si="28"/>
        <v>254</v>
      </c>
      <c r="F276" s="1">
        <f t="shared" si="29"/>
        <v>256.5</v>
      </c>
      <c r="I276" s="1">
        <f t="shared" si="30"/>
        <v>103.5</v>
      </c>
      <c r="J276" s="1">
        <f t="shared" si="31"/>
        <v>10712.25</v>
      </c>
      <c r="K276" s="28">
        <f t="shared" si="32"/>
        <v>106</v>
      </c>
      <c r="L276" s="28">
        <f t="shared" si="33"/>
        <v>11236</v>
      </c>
      <c r="M276" s="1">
        <f t="shared" si="34"/>
        <v>10971</v>
      </c>
    </row>
    <row r="277" spans="1:13" x14ac:dyDescent="0.35">
      <c r="A277" s="8">
        <v>276</v>
      </c>
      <c r="B277" s="8">
        <v>4718</v>
      </c>
      <c r="C277" s="8">
        <v>2</v>
      </c>
      <c r="D277" s="8">
        <v>4</v>
      </c>
      <c r="E277" s="1">
        <f t="shared" si="28"/>
        <v>254</v>
      </c>
      <c r="F277" s="1">
        <f t="shared" si="29"/>
        <v>256.5</v>
      </c>
      <c r="I277" s="1">
        <f t="shared" si="30"/>
        <v>103.5</v>
      </c>
      <c r="J277" s="1">
        <f t="shared" si="31"/>
        <v>10712.25</v>
      </c>
      <c r="K277" s="28">
        <f t="shared" si="32"/>
        <v>106</v>
      </c>
      <c r="L277" s="28">
        <f t="shared" si="33"/>
        <v>11236</v>
      </c>
      <c r="M277" s="1">
        <f t="shared" si="34"/>
        <v>10971</v>
      </c>
    </row>
    <row r="278" spans="1:13" x14ac:dyDescent="0.35">
      <c r="A278" s="8">
        <v>277</v>
      </c>
      <c r="B278" s="8">
        <v>4712</v>
      </c>
      <c r="C278" s="8">
        <v>0</v>
      </c>
      <c r="D278" s="8">
        <v>1</v>
      </c>
      <c r="E278" s="1">
        <f t="shared" si="28"/>
        <v>72</v>
      </c>
      <c r="F278" s="1">
        <f t="shared" si="29"/>
        <v>74.5</v>
      </c>
      <c r="I278" s="1">
        <f t="shared" si="30"/>
        <v>-78.5</v>
      </c>
      <c r="J278" s="1">
        <f t="shared" si="31"/>
        <v>6162.25</v>
      </c>
      <c r="K278" s="28">
        <f t="shared" si="32"/>
        <v>-76</v>
      </c>
      <c r="L278" s="28">
        <f t="shared" si="33"/>
        <v>5776</v>
      </c>
      <c r="M278" s="1">
        <f t="shared" si="34"/>
        <v>5966</v>
      </c>
    </row>
    <row r="279" spans="1:13" x14ac:dyDescent="0.35">
      <c r="A279" s="8">
        <v>278</v>
      </c>
      <c r="B279" s="8">
        <v>4721</v>
      </c>
      <c r="C279" s="8">
        <v>2</v>
      </c>
      <c r="D279" s="8">
        <v>5</v>
      </c>
      <c r="E279" s="1">
        <f t="shared" si="28"/>
        <v>254</v>
      </c>
      <c r="F279" s="1">
        <f t="shared" si="29"/>
        <v>296</v>
      </c>
      <c r="I279" s="1">
        <f t="shared" si="30"/>
        <v>103.5</v>
      </c>
      <c r="J279" s="1">
        <f t="shared" si="31"/>
        <v>10712.25</v>
      </c>
      <c r="K279" s="28">
        <f t="shared" si="32"/>
        <v>145.5</v>
      </c>
      <c r="L279" s="28">
        <f t="shared" si="33"/>
        <v>21170.25</v>
      </c>
      <c r="M279" s="1">
        <f t="shared" si="34"/>
        <v>15059.25</v>
      </c>
    </row>
    <row r="280" spans="1:13" x14ac:dyDescent="0.35">
      <c r="A280" s="8">
        <v>279</v>
      </c>
      <c r="B280" s="8">
        <v>4717</v>
      </c>
      <c r="C280" s="8">
        <v>1</v>
      </c>
      <c r="D280" s="8">
        <v>2</v>
      </c>
      <c r="E280" s="1">
        <f t="shared" si="28"/>
        <v>175.5</v>
      </c>
      <c r="F280" s="1">
        <f t="shared" si="29"/>
        <v>178.5</v>
      </c>
      <c r="I280" s="1">
        <f t="shared" si="30"/>
        <v>25</v>
      </c>
      <c r="J280" s="1">
        <f t="shared" si="31"/>
        <v>625</v>
      </c>
      <c r="K280" s="28">
        <f t="shared" si="32"/>
        <v>28</v>
      </c>
      <c r="L280" s="28">
        <f t="shared" si="33"/>
        <v>784</v>
      </c>
      <c r="M280" s="1">
        <f t="shared" si="34"/>
        <v>700</v>
      </c>
    </row>
    <row r="281" spans="1:13" x14ac:dyDescent="0.35">
      <c r="A281" s="8">
        <v>280</v>
      </c>
      <c r="B281" s="8">
        <v>4720</v>
      </c>
      <c r="C281" s="8">
        <v>2</v>
      </c>
      <c r="D281" s="8">
        <v>4</v>
      </c>
      <c r="E281" s="1">
        <f t="shared" si="28"/>
        <v>254</v>
      </c>
      <c r="F281" s="1">
        <f t="shared" si="29"/>
        <v>256.5</v>
      </c>
      <c r="I281" s="1">
        <f t="shared" si="30"/>
        <v>103.5</v>
      </c>
      <c r="J281" s="1">
        <f t="shared" si="31"/>
        <v>10712.25</v>
      </c>
      <c r="K281" s="28">
        <f t="shared" si="32"/>
        <v>106</v>
      </c>
      <c r="L281" s="28">
        <f t="shared" si="33"/>
        <v>11236</v>
      </c>
      <c r="M281" s="1">
        <f t="shared" si="34"/>
        <v>10971</v>
      </c>
    </row>
    <row r="282" spans="1:13" x14ac:dyDescent="0.35">
      <c r="A282" s="8">
        <v>281</v>
      </c>
      <c r="B282" s="8">
        <v>4711</v>
      </c>
      <c r="C282" s="8">
        <v>0</v>
      </c>
      <c r="D282" s="8">
        <v>1</v>
      </c>
      <c r="E282" s="1">
        <f t="shared" si="28"/>
        <v>72</v>
      </c>
      <c r="F282" s="1">
        <f t="shared" si="29"/>
        <v>74.5</v>
      </c>
      <c r="I282" s="1">
        <f t="shared" si="30"/>
        <v>-78.5</v>
      </c>
      <c r="J282" s="1">
        <f t="shared" si="31"/>
        <v>6162.25</v>
      </c>
      <c r="K282" s="28">
        <f t="shared" si="32"/>
        <v>-76</v>
      </c>
      <c r="L282" s="28">
        <f t="shared" si="33"/>
        <v>5776</v>
      </c>
      <c r="M282" s="1">
        <f t="shared" si="34"/>
        <v>5966</v>
      </c>
    </row>
    <row r="283" spans="1:13" x14ac:dyDescent="0.35">
      <c r="A283" s="8">
        <v>282</v>
      </c>
      <c r="B283" s="8">
        <v>4714</v>
      </c>
      <c r="C283" s="8">
        <v>0</v>
      </c>
      <c r="D283" s="8">
        <v>1</v>
      </c>
      <c r="E283" s="1">
        <f t="shared" si="28"/>
        <v>72</v>
      </c>
      <c r="F283" s="1">
        <f t="shared" si="29"/>
        <v>74.5</v>
      </c>
      <c r="I283" s="1">
        <f t="shared" si="30"/>
        <v>-78.5</v>
      </c>
      <c r="J283" s="1">
        <f t="shared" si="31"/>
        <v>6162.25</v>
      </c>
      <c r="K283" s="28">
        <f t="shared" si="32"/>
        <v>-76</v>
      </c>
      <c r="L283" s="28">
        <f t="shared" si="33"/>
        <v>5776</v>
      </c>
      <c r="M283" s="1">
        <f t="shared" si="34"/>
        <v>5966</v>
      </c>
    </row>
    <row r="284" spans="1:13" x14ac:dyDescent="0.35">
      <c r="A284" s="8">
        <v>283</v>
      </c>
      <c r="B284" s="8">
        <v>4713</v>
      </c>
      <c r="C284" s="8">
        <v>0</v>
      </c>
      <c r="D284" s="8">
        <v>1</v>
      </c>
      <c r="E284" s="1">
        <f t="shared" si="28"/>
        <v>72</v>
      </c>
      <c r="F284" s="1">
        <f t="shared" si="29"/>
        <v>74.5</v>
      </c>
      <c r="I284" s="1">
        <f t="shared" si="30"/>
        <v>-78.5</v>
      </c>
      <c r="J284" s="1">
        <f t="shared" si="31"/>
        <v>6162.25</v>
      </c>
      <c r="K284" s="28">
        <f t="shared" si="32"/>
        <v>-76</v>
      </c>
      <c r="L284" s="28">
        <f t="shared" si="33"/>
        <v>5776</v>
      </c>
      <c r="M284" s="1">
        <f t="shared" si="34"/>
        <v>5966</v>
      </c>
    </row>
    <row r="285" spans="1:13" x14ac:dyDescent="0.35">
      <c r="A285" s="8">
        <v>284</v>
      </c>
      <c r="B285" s="8">
        <v>4718</v>
      </c>
      <c r="C285" s="8">
        <v>2</v>
      </c>
      <c r="D285" s="8">
        <v>4</v>
      </c>
      <c r="E285" s="1">
        <f t="shared" si="28"/>
        <v>254</v>
      </c>
      <c r="F285" s="1">
        <f t="shared" si="29"/>
        <v>256.5</v>
      </c>
      <c r="I285" s="1">
        <f t="shared" si="30"/>
        <v>103.5</v>
      </c>
      <c r="J285" s="1">
        <f t="shared" si="31"/>
        <v>10712.25</v>
      </c>
      <c r="K285" s="28">
        <f t="shared" si="32"/>
        <v>106</v>
      </c>
      <c r="L285" s="28">
        <f t="shared" si="33"/>
        <v>11236</v>
      </c>
      <c r="M285" s="1">
        <f t="shared" si="34"/>
        <v>10971</v>
      </c>
    </row>
    <row r="286" spans="1:13" x14ac:dyDescent="0.35">
      <c r="A286" s="8">
        <v>285</v>
      </c>
      <c r="B286" s="8">
        <v>4711</v>
      </c>
      <c r="C286" s="8">
        <v>0</v>
      </c>
      <c r="D286" s="8">
        <v>1</v>
      </c>
      <c r="E286" s="1">
        <f t="shared" si="28"/>
        <v>72</v>
      </c>
      <c r="F286" s="1">
        <f t="shared" si="29"/>
        <v>74.5</v>
      </c>
      <c r="I286" s="1">
        <f t="shared" si="30"/>
        <v>-78.5</v>
      </c>
      <c r="J286" s="1">
        <f t="shared" si="31"/>
        <v>6162.25</v>
      </c>
      <c r="K286" s="28">
        <f t="shared" si="32"/>
        <v>-76</v>
      </c>
      <c r="L286" s="28">
        <f t="shared" si="33"/>
        <v>5776</v>
      </c>
      <c r="M286" s="1">
        <f t="shared" si="34"/>
        <v>5966</v>
      </c>
    </row>
    <row r="287" spans="1:13" x14ac:dyDescent="0.35">
      <c r="A287" s="8">
        <v>286</v>
      </c>
      <c r="B287" s="8">
        <v>4716</v>
      </c>
      <c r="C287" s="8">
        <v>0</v>
      </c>
      <c r="D287" s="8">
        <v>1</v>
      </c>
      <c r="E287" s="1">
        <f t="shared" si="28"/>
        <v>72</v>
      </c>
      <c r="F287" s="1">
        <f t="shared" si="29"/>
        <v>74.5</v>
      </c>
      <c r="I287" s="1">
        <f t="shared" si="30"/>
        <v>-78.5</v>
      </c>
      <c r="J287" s="1">
        <f t="shared" si="31"/>
        <v>6162.25</v>
      </c>
      <c r="K287" s="28">
        <f t="shared" si="32"/>
        <v>-76</v>
      </c>
      <c r="L287" s="28">
        <f t="shared" si="33"/>
        <v>5776</v>
      </c>
      <c r="M287" s="1">
        <f t="shared" si="34"/>
        <v>5966</v>
      </c>
    </row>
    <row r="288" spans="1:13" x14ac:dyDescent="0.35">
      <c r="A288" s="8">
        <v>287</v>
      </c>
      <c r="B288" s="8">
        <v>4722</v>
      </c>
      <c r="C288" s="8">
        <v>2</v>
      </c>
      <c r="D288" s="8">
        <v>4</v>
      </c>
      <c r="E288" s="1">
        <f t="shared" si="28"/>
        <v>254</v>
      </c>
      <c r="F288" s="1">
        <f t="shared" si="29"/>
        <v>256.5</v>
      </c>
      <c r="I288" s="1">
        <f t="shared" si="30"/>
        <v>103.5</v>
      </c>
      <c r="J288" s="1">
        <f t="shared" si="31"/>
        <v>10712.25</v>
      </c>
      <c r="K288" s="28">
        <f t="shared" si="32"/>
        <v>106</v>
      </c>
      <c r="L288" s="28">
        <f t="shared" si="33"/>
        <v>11236</v>
      </c>
      <c r="M288" s="1">
        <f t="shared" si="34"/>
        <v>10971</v>
      </c>
    </row>
    <row r="289" spans="1:13" x14ac:dyDescent="0.35">
      <c r="A289" s="8">
        <v>288</v>
      </c>
      <c r="B289" s="8">
        <v>4712</v>
      </c>
      <c r="C289" s="8">
        <v>0</v>
      </c>
      <c r="D289" s="8">
        <v>1</v>
      </c>
      <c r="E289" s="1">
        <f t="shared" si="28"/>
        <v>72</v>
      </c>
      <c r="F289" s="1">
        <f t="shared" si="29"/>
        <v>74.5</v>
      </c>
      <c r="I289" s="1">
        <f t="shared" si="30"/>
        <v>-78.5</v>
      </c>
      <c r="J289" s="1">
        <f t="shared" si="31"/>
        <v>6162.25</v>
      </c>
      <c r="K289" s="28">
        <f t="shared" si="32"/>
        <v>-76</v>
      </c>
      <c r="L289" s="28">
        <f t="shared" si="33"/>
        <v>5776</v>
      </c>
      <c r="M289" s="1">
        <f t="shared" si="34"/>
        <v>5966</v>
      </c>
    </row>
    <row r="290" spans="1:13" x14ac:dyDescent="0.35">
      <c r="A290" s="8">
        <v>289</v>
      </c>
      <c r="B290" s="8">
        <v>4712</v>
      </c>
      <c r="C290" s="8">
        <v>0</v>
      </c>
      <c r="D290" s="8">
        <v>1</v>
      </c>
      <c r="E290" s="1">
        <f t="shared" si="28"/>
        <v>72</v>
      </c>
      <c r="F290" s="1">
        <f t="shared" si="29"/>
        <v>74.5</v>
      </c>
      <c r="I290" s="1">
        <f t="shared" si="30"/>
        <v>-78.5</v>
      </c>
      <c r="J290" s="1">
        <f t="shared" si="31"/>
        <v>6162.25</v>
      </c>
      <c r="K290" s="28">
        <f t="shared" si="32"/>
        <v>-76</v>
      </c>
      <c r="L290" s="28">
        <f t="shared" si="33"/>
        <v>5776</v>
      </c>
      <c r="M290" s="1">
        <f t="shared" si="34"/>
        <v>5966</v>
      </c>
    </row>
    <row r="291" spans="1:13" x14ac:dyDescent="0.35">
      <c r="A291" s="8">
        <v>290</v>
      </c>
      <c r="B291" s="8">
        <v>4717</v>
      </c>
      <c r="C291" s="8">
        <v>2</v>
      </c>
      <c r="D291" s="8">
        <v>4</v>
      </c>
      <c r="E291" s="1">
        <f t="shared" si="28"/>
        <v>254</v>
      </c>
      <c r="F291" s="1">
        <f t="shared" si="29"/>
        <v>256.5</v>
      </c>
      <c r="I291" s="1">
        <f t="shared" si="30"/>
        <v>103.5</v>
      </c>
      <c r="J291" s="1">
        <f t="shared" si="31"/>
        <v>10712.25</v>
      </c>
      <c r="K291" s="28">
        <f t="shared" si="32"/>
        <v>106</v>
      </c>
      <c r="L291" s="28">
        <f t="shared" si="33"/>
        <v>11236</v>
      </c>
      <c r="M291" s="1">
        <f t="shared" si="34"/>
        <v>10971</v>
      </c>
    </row>
    <row r="292" spans="1:13" x14ac:dyDescent="0.35">
      <c r="A292" s="8">
        <v>291</v>
      </c>
      <c r="B292" s="8">
        <v>4719</v>
      </c>
      <c r="C292" s="8">
        <v>2</v>
      </c>
      <c r="D292" s="8">
        <v>5</v>
      </c>
      <c r="E292" s="1">
        <f t="shared" si="28"/>
        <v>254</v>
      </c>
      <c r="F292" s="1">
        <f t="shared" si="29"/>
        <v>296</v>
      </c>
      <c r="I292" s="1">
        <f t="shared" si="30"/>
        <v>103.5</v>
      </c>
      <c r="J292" s="1">
        <f t="shared" si="31"/>
        <v>10712.25</v>
      </c>
      <c r="K292" s="28">
        <f t="shared" si="32"/>
        <v>145.5</v>
      </c>
      <c r="L292" s="28">
        <f t="shared" si="33"/>
        <v>21170.25</v>
      </c>
      <c r="M292" s="1">
        <f t="shared" si="34"/>
        <v>15059.25</v>
      </c>
    </row>
    <row r="293" spans="1:13" x14ac:dyDescent="0.35">
      <c r="A293" s="8">
        <v>292</v>
      </c>
      <c r="B293" s="8">
        <v>4721</v>
      </c>
      <c r="C293" s="8">
        <v>2</v>
      </c>
      <c r="D293" s="8">
        <v>4</v>
      </c>
      <c r="E293" s="1">
        <f t="shared" si="28"/>
        <v>254</v>
      </c>
      <c r="F293" s="1">
        <f t="shared" si="29"/>
        <v>256.5</v>
      </c>
      <c r="I293" s="1">
        <f t="shared" si="30"/>
        <v>103.5</v>
      </c>
      <c r="J293" s="1">
        <f t="shared" si="31"/>
        <v>10712.25</v>
      </c>
      <c r="K293" s="28">
        <f t="shared" si="32"/>
        <v>106</v>
      </c>
      <c r="L293" s="28">
        <f t="shared" si="33"/>
        <v>11236</v>
      </c>
      <c r="M293" s="1">
        <f t="shared" si="34"/>
        <v>10971</v>
      </c>
    </row>
    <row r="294" spans="1:13" x14ac:dyDescent="0.35">
      <c r="A294" s="8">
        <v>293</v>
      </c>
      <c r="B294" s="8">
        <v>4714</v>
      </c>
      <c r="C294" s="8">
        <v>0</v>
      </c>
      <c r="D294" s="8">
        <v>1</v>
      </c>
      <c r="E294" s="1">
        <f t="shared" si="28"/>
        <v>72</v>
      </c>
      <c r="F294" s="1">
        <f t="shared" si="29"/>
        <v>74.5</v>
      </c>
      <c r="I294" s="1">
        <f t="shared" si="30"/>
        <v>-78.5</v>
      </c>
      <c r="J294" s="1">
        <f t="shared" si="31"/>
        <v>6162.25</v>
      </c>
      <c r="K294" s="28">
        <f t="shared" si="32"/>
        <v>-76</v>
      </c>
      <c r="L294" s="28">
        <f t="shared" si="33"/>
        <v>5776</v>
      </c>
      <c r="M294" s="1">
        <f t="shared" si="34"/>
        <v>5966</v>
      </c>
    </row>
    <row r="295" spans="1:13" x14ac:dyDescent="0.35">
      <c r="A295" s="8">
        <v>294</v>
      </c>
      <c r="B295" s="8">
        <v>4713</v>
      </c>
      <c r="C295" s="8">
        <v>0</v>
      </c>
      <c r="D295" s="8">
        <v>1</v>
      </c>
      <c r="E295" s="1">
        <f t="shared" si="28"/>
        <v>72</v>
      </c>
      <c r="F295" s="1">
        <f t="shared" si="29"/>
        <v>74.5</v>
      </c>
      <c r="I295" s="1">
        <f t="shared" si="30"/>
        <v>-78.5</v>
      </c>
      <c r="J295" s="1">
        <f t="shared" si="31"/>
        <v>6162.25</v>
      </c>
      <c r="K295" s="28">
        <f t="shared" si="32"/>
        <v>-76</v>
      </c>
      <c r="L295" s="28">
        <f t="shared" si="33"/>
        <v>5776</v>
      </c>
      <c r="M295" s="1">
        <f t="shared" si="34"/>
        <v>5966</v>
      </c>
    </row>
    <row r="296" spans="1:13" x14ac:dyDescent="0.35">
      <c r="A296" s="8">
        <v>295</v>
      </c>
      <c r="B296" s="8">
        <v>4711</v>
      </c>
      <c r="C296" s="8">
        <v>0</v>
      </c>
      <c r="D296" s="8">
        <v>1</v>
      </c>
      <c r="E296" s="1">
        <f t="shared" si="28"/>
        <v>72</v>
      </c>
      <c r="F296" s="1">
        <f t="shared" si="29"/>
        <v>74.5</v>
      </c>
      <c r="I296" s="1">
        <f t="shared" si="30"/>
        <v>-78.5</v>
      </c>
      <c r="J296" s="1">
        <f t="shared" si="31"/>
        <v>6162.25</v>
      </c>
      <c r="K296" s="28">
        <f t="shared" si="32"/>
        <v>-76</v>
      </c>
      <c r="L296" s="28">
        <f t="shared" si="33"/>
        <v>5776</v>
      </c>
      <c r="M296" s="1">
        <f t="shared" si="34"/>
        <v>5966</v>
      </c>
    </row>
    <row r="297" spans="1:13" x14ac:dyDescent="0.35">
      <c r="A297" s="8">
        <v>296</v>
      </c>
      <c r="B297" s="8">
        <v>4716</v>
      </c>
      <c r="C297" s="8">
        <v>0</v>
      </c>
      <c r="D297" s="8">
        <v>1</v>
      </c>
      <c r="E297" s="1">
        <f t="shared" si="28"/>
        <v>72</v>
      </c>
      <c r="F297" s="1">
        <f t="shared" si="29"/>
        <v>74.5</v>
      </c>
      <c r="I297" s="1">
        <f t="shared" si="30"/>
        <v>-78.5</v>
      </c>
      <c r="J297" s="1">
        <f t="shared" si="31"/>
        <v>6162.25</v>
      </c>
      <c r="K297" s="28">
        <f t="shared" si="32"/>
        <v>-76</v>
      </c>
      <c r="L297" s="28">
        <f t="shared" si="33"/>
        <v>5776</v>
      </c>
      <c r="M297" s="1">
        <f t="shared" si="34"/>
        <v>5966</v>
      </c>
    </row>
    <row r="298" spans="1:13" x14ac:dyDescent="0.35">
      <c r="A298" s="8">
        <v>297</v>
      </c>
      <c r="B298" s="8">
        <v>4717</v>
      </c>
      <c r="C298" s="8">
        <v>1</v>
      </c>
      <c r="D298" s="8">
        <v>2</v>
      </c>
      <c r="E298" s="1">
        <f t="shared" si="28"/>
        <v>175.5</v>
      </c>
      <c r="F298" s="1">
        <f t="shared" si="29"/>
        <v>178.5</v>
      </c>
      <c r="I298" s="1">
        <f t="shared" si="30"/>
        <v>25</v>
      </c>
      <c r="J298" s="1">
        <f t="shared" si="31"/>
        <v>625</v>
      </c>
      <c r="K298" s="28">
        <f t="shared" si="32"/>
        <v>28</v>
      </c>
      <c r="L298" s="28">
        <f t="shared" si="33"/>
        <v>784</v>
      </c>
      <c r="M298" s="1">
        <f t="shared" si="34"/>
        <v>700</v>
      </c>
    </row>
    <row r="299" spans="1:13" x14ac:dyDescent="0.35">
      <c r="A299" s="8">
        <v>298</v>
      </c>
      <c r="B299" s="8">
        <v>4719</v>
      </c>
      <c r="C299" s="8">
        <v>2</v>
      </c>
      <c r="D299" s="8">
        <v>4</v>
      </c>
      <c r="E299" s="1">
        <f t="shared" si="28"/>
        <v>254</v>
      </c>
      <c r="F299" s="1">
        <f t="shared" si="29"/>
        <v>256.5</v>
      </c>
      <c r="I299" s="1">
        <f t="shared" si="30"/>
        <v>103.5</v>
      </c>
      <c r="J299" s="1">
        <f t="shared" si="31"/>
        <v>10712.25</v>
      </c>
      <c r="K299" s="28">
        <f t="shared" si="32"/>
        <v>106</v>
      </c>
      <c r="L299" s="28">
        <f t="shared" si="33"/>
        <v>11236</v>
      </c>
      <c r="M299" s="1">
        <f t="shared" si="34"/>
        <v>10971</v>
      </c>
    </row>
    <row r="300" spans="1:13" x14ac:dyDescent="0.35">
      <c r="A300" s="8">
        <v>299</v>
      </c>
      <c r="B300" s="8">
        <v>4722</v>
      </c>
      <c r="C300" s="8">
        <v>2</v>
      </c>
      <c r="D300" s="8">
        <v>4</v>
      </c>
      <c r="E300" s="1">
        <f t="shared" si="28"/>
        <v>254</v>
      </c>
      <c r="F300" s="1">
        <f t="shared" si="29"/>
        <v>256.5</v>
      </c>
      <c r="I300" s="1">
        <f t="shared" si="30"/>
        <v>103.5</v>
      </c>
      <c r="J300" s="1">
        <f t="shared" si="31"/>
        <v>10712.25</v>
      </c>
      <c r="K300" s="28">
        <f t="shared" si="32"/>
        <v>106</v>
      </c>
      <c r="L300" s="28">
        <f t="shared" si="33"/>
        <v>11236</v>
      </c>
      <c r="M300" s="1">
        <f t="shared" si="34"/>
        <v>10971</v>
      </c>
    </row>
    <row r="301" spans="1:13" x14ac:dyDescent="0.35">
      <c r="A301" s="8">
        <v>300</v>
      </c>
      <c r="B301" s="8">
        <v>4715</v>
      </c>
      <c r="C301" s="8">
        <v>0</v>
      </c>
      <c r="D301" s="8">
        <v>1</v>
      </c>
      <c r="E301" s="1">
        <f t="shared" si="28"/>
        <v>72</v>
      </c>
      <c r="F301" s="1">
        <f t="shared" si="29"/>
        <v>74.5</v>
      </c>
      <c r="I301" s="1">
        <f t="shared" si="30"/>
        <v>-78.5</v>
      </c>
      <c r="J301" s="1">
        <f t="shared" si="31"/>
        <v>6162.25</v>
      </c>
      <c r="K301" s="28">
        <f t="shared" si="32"/>
        <v>-76</v>
      </c>
      <c r="L301" s="28">
        <f t="shared" si="33"/>
        <v>5776</v>
      </c>
      <c r="M301" s="1">
        <f t="shared" si="34"/>
        <v>5966</v>
      </c>
    </row>
  </sheetData>
  <sortState ref="A2:F301">
    <sortCondition ref="A2:A301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1"/>
  <sheetViews>
    <sheetView showGridLines="0" topLeftCell="B1" zoomScale="95" workbookViewId="0">
      <selection activeCell="J14" sqref="J14"/>
    </sheetView>
  </sheetViews>
  <sheetFormatPr baseColWidth="10" defaultRowHeight="14.5" x14ac:dyDescent="0.35"/>
  <cols>
    <col min="1" max="1" width="13.08984375" style="1" customWidth="1"/>
    <col min="2" max="2" width="25.08984375" style="1" customWidth="1"/>
    <col min="4" max="4" width="19" customWidth="1"/>
    <col min="5" max="5" width="12.08984375" customWidth="1"/>
    <col min="6" max="6" width="18.6328125" customWidth="1"/>
  </cols>
  <sheetData>
    <row r="1" spans="1:9" ht="58" x14ac:dyDescent="0.35">
      <c r="A1" s="9" t="s">
        <v>2</v>
      </c>
      <c r="B1" s="9" t="s">
        <v>16</v>
      </c>
      <c r="C1" s="24"/>
      <c r="D1" s="12"/>
      <c r="E1" s="85" t="s">
        <v>2</v>
      </c>
      <c r="F1" s="85" t="s">
        <v>16</v>
      </c>
    </row>
    <row r="2" spans="1:9" ht="29" x14ac:dyDescent="0.35">
      <c r="A2" s="8">
        <v>23</v>
      </c>
      <c r="B2" s="8">
        <v>1</v>
      </c>
      <c r="C2" s="24"/>
      <c r="D2" s="83" t="s">
        <v>2</v>
      </c>
      <c r="E2" s="10">
        <v>1</v>
      </c>
      <c r="F2" s="10"/>
    </row>
    <row r="3" spans="1:9" ht="58.5" thickBot="1" x14ac:dyDescent="0.4">
      <c r="A3" s="8">
        <v>43</v>
      </c>
      <c r="B3" s="8">
        <v>2</v>
      </c>
      <c r="C3" s="24"/>
      <c r="D3" s="84" t="s">
        <v>16</v>
      </c>
      <c r="E3" s="82">
        <v>0.88036351579978434</v>
      </c>
      <c r="F3" s="11">
        <v>1</v>
      </c>
    </row>
    <row r="4" spans="1:9" x14ac:dyDescent="0.35">
      <c r="A4" s="8">
        <v>19</v>
      </c>
      <c r="B4" s="8">
        <v>1</v>
      </c>
      <c r="D4" s="32" t="s">
        <v>85</v>
      </c>
      <c r="E4" s="31">
        <f>COUNTA(A2:A301)</f>
        <v>300</v>
      </c>
    </row>
    <row r="5" spans="1:9" x14ac:dyDescent="0.35">
      <c r="A5" s="8">
        <v>30</v>
      </c>
      <c r="B5" s="8">
        <v>1</v>
      </c>
      <c r="D5" t="s">
        <v>86</v>
      </c>
      <c r="E5">
        <f>_xlfn.T.DIST.2T(E3*SQRT($E$4-2)/SQRT(1-E3^2),$E$4-2)</f>
        <v>1.5244022862305042E-98</v>
      </c>
    </row>
    <row r="6" spans="1:9" x14ac:dyDescent="0.35">
      <c r="A6" s="8">
        <v>19</v>
      </c>
      <c r="B6" s="8">
        <v>1</v>
      </c>
      <c r="I6" s="24"/>
    </row>
    <row r="7" spans="1:9" x14ac:dyDescent="0.35">
      <c r="A7" s="8">
        <v>17</v>
      </c>
      <c r="B7" s="8">
        <v>1.5</v>
      </c>
      <c r="D7" s="1"/>
      <c r="E7" s="1"/>
    </row>
    <row r="8" spans="1:9" x14ac:dyDescent="0.35">
      <c r="A8" s="8">
        <v>125</v>
      </c>
      <c r="B8" s="8">
        <v>6</v>
      </c>
      <c r="D8" t="s">
        <v>43</v>
      </c>
      <c r="F8" s="24"/>
      <c r="G8" s="24"/>
    </row>
    <row r="9" spans="1:9" x14ac:dyDescent="0.35">
      <c r="A9" s="8">
        <v>33</v>
      </c>
      <c r="B9" s="8">
        <v>1</v>
      </c>
      <c r="D9" t="s">
        <v>44</v>
      </c>
      <c r="F9" s="1"/>
      <c r="G9" s="1"/>
    </row>
    <row r="10" spans="1:9" x14ac:dyDescent="0.35">
      <c r="A10" s="8">
        <v>53</v>
      </c>
      <c r="B10" s="8">
        <v>5</v>
      </c>
      <c r="D10" s="18" t="s">
        <v>45</v>
      </c>
      <c r="F10" s="10"/>
      <c r="G10" s="10"/>
    </row>
    <row r="11" spans="1:9" x14ac:dyDescent="0.35">
      <c r="A11" s="8">
        <v>10</v>
      </c>
      <c r="B11" s="8">
        <v>1</v>
      </c>
      <c r="D11" s="1"/>
      <c r="E11" s="1"/>
      <c r="F11" s="10"/>
      <c r="G11" s="10"/>
    </row>
    <row r="12" spans="1:9" x14ac:dyDescent="0.35">
      <c r="A12" s="8">
        <v>17</v>
      </c>
      <c r="B12" s="8">
        <v>1.5</v>
      </c>
    </row>
    <row r="13" spans="1:9" x14ac:dyDescent="0.35">
      <c r="A13" s="8">
        <v>21</v>
      </c>
      <c r="B13" s="8">
        <v>1</v>
      </c>
    </row>
    <row r="14" spans="1:9" x14ac:dyDescent="0.35">
      <c r="A14" s="8">
        <v>42</v>
      </c>
      <c r="B14" s="8">
        <v>4</v>
      </c>
    </row>
    <row r="15" spans="1:9" x14ac:dyDescent="0.35">
      <c r="A15" s="8">
        <v>100</v>
      </c>
      <c r="B15" s="8">
        <v>6</v>
      </c>
    </row>
    <row r="16" spans="1:9" x14ac:dyDescent="0.35">
      <c r="A16" s="8">
        <v>61</v>
      </c>
      <c r="B16" s="8">
        <v>4</v>
      </c>
    </row>
    <row r="17" spans="1:2" x14ac:dyDescent="0.35">
      <c r="A17" s="8">
        <v>35</v>
      </c>
      <c r="B17" s="8">
        <v>1</v>
      </c>
    </row>
    <row r="18" spans="1:2" x14ac:dyDescent="0.35">
      <c r="A18" s="8">
        <v>11</v>
      </c>
      <c r="B18" s="8">
        <v>1</v>
      </c>
    </row>
    <row r="19" spans="1:2" x14ac:dyDescent="0.35">
      <c r="A19" s="8">
        <v>48</v>
      </c>
      <c r="B19" s="8">
        <v>3</v>
      </c>
    </row>
    <row r="20" spans="1:2" x14ac:dyDescent="0.35">
      <c r="A20" s="8">
        <v>21</v>
      </c>
      <c r="B20" s="8">
        <v>1.5</v>
      </c>
    </row>
    <row r="21" spans="1:2" x14ac:dyDescent="0.35">
      <c r="A21" s="8">
        <v>43</v>
      </c>
      <c r="B21" s="8">
        <v>1</v>
      </c>
    </row>
    <row r="22" spans="1:2" x14ac:dyDescent="0.35">
      <c r="A22" s="8">
        <v>102</v>
      </c>
      <c r="B22" s="8">
        <v>4</v>
      </c>
    </row>
    <row r="23" spans="1:2" x14ac:dyDescent="0.35">
      <c r="A23" s="8">
        <v>10</v>
      </c>
      <c r="B23" s="8">
        <v>1</v>
      </c>
    </row>
    <row r="24" spans="1:2" x14ac:dyDescent="0.35">
      <c r="A24" s="8">
        <v>21</v>
      </c>
      <c r="B24" s="8">
        <v>1</v>
      </c>
    </row>
    <row r="25" spans="1:2" x14ac:dyDescent="0.35">
      <c r="A25" s="8">
        <v>13</v>
      </c>
      <c r="B25" s="8">
        <v>1.5</v>
      </c>
    </row>
    <row r="26" spans="1:2" x14ac:dyDescent="0.35">
      <c r="A26" s="8">
        <v>91</v>
      </c>
      <c r="B26" s="8">
        <v>4</v>
      </c>
    </row>
    <row r="27" spans="1:2" x14ac:dyDescent="0.35">
      <c r="A27" s="8">
        <v>24</v>
      </c>
      <c r="B27" s="8">
        <v>1</v>
      </c>
    </row>
    <row r="28" spans="1:2" x14ac:dyDescent="0.35">
      <c r="A28" s="8">
        <v>22</v>
      </c>
      <c r="B28" s="8">
        <v>1</v>
      </c>
    </row>
    <row r="29" spans="1:2" x14ac:dyDescent="0.35">
      <c r="A29" s="8">
        <v>43</v>
      </c>
      <c r="B29" s="8">
        <v>1</v>
      </c>
    </row>
    <row r="30" spans="1:2" x14ac:dyDescent="0.35">
      <c r="A30" s="8">
        <v>22</v>
      </c>
      <c r="B30" s="8">
        <v>1</v>
      </c>
    </row>
    <row r="31" spans="1:2" x14ac:dyDescent="0.35">
      <c r="A31" s="8">
        <v>21</v>
      </c>
      <c r="B31" s="8">
        <v>1.5</v>
      </c>
    </row>
    <row r="32" spans="1:2" x14ac:dyDescent="0.35">
      <c r="A32" s="8">
        <v>30</v>
      </c>
      <c r="B32" s="8">
        <v>1</v>
      </c>
    </row>
    <row r="33" spans="1:2" x14ac:dyDescent="0.35">
      <c r="A33" s="8">
        <v>98</v>
      </c>
      <c r="B33" s="8">
        <v>6</v>
      </c>
    </row>
    <row r="34" spans="1:2" x14ac:dyDescent="0.35">
      <c r="A34" s="8">
        <v>22</v>
      </c>
      <c r="B34" s="8">
        <v>1</v>
      </c>
    </row>
    <row r="35" spans="1:2" x14ac:dyDescent="0.35">
      <c r="A35" s="8">
        <v>24</v>
      </c>
      <c r="B35" s="8">
        <v>1</v>
      </c>
    </row>
    <row r="36" spans="1:2" x14ac:dyDescent="0.35">
      <c r="A36" s="8">
        <v>15</v>
      </c>
      <c r="B36" s="8">
        <v>1</v>
      </c>
    </row>
    <row r="37" spans="1:2" x14ac:dyDescent="0.35">
      <c r="A37" s="8">
        <v>20</v>
      </c>
      <c r="B37" s="8">
        <v>1</v>
      </c>
    </row>
    <row r="38" spans="1:2" x14ac:dyDescent="0.35">
      <c r="A38" s="8">
        <v>18</v>
      </c>
      <c r="B38" s="8">
        <v>1</v>
      </c>
    </row>
    <row r="39" spans="1:2" x14ac:dyDescent="0.35">
      <c r="A39" s="8">
        <v>24</v>
      </c>
      <c r="B39" s="8">
        <v>1.5</v>
      </c>
    </row>
    <row r="40" spans="1:2" x14ac:dyDescent="0.35">
      <c r="A40" s="8">
        <v>14</v>
      </c>
      <c r="B40" s="8">
        <v>1</v>
      </c>
    </row>
    <row r="41" spans="1:2" x14ac:dyDescent="0.35">
      <c r="A41" s="8">
        <v>100</v>
      </c>
      <c r="B41" s="8">
        <v>5</v>
      </c>
    </row>
    <row r="42" spans="1:2" x14ac:dyDescent="0.35">
      <c r="A42" s="8">
        <v>21</v>
      </c>
      <c r="B42" s="8">
        <v>1</v>
      </c>
    </row>
    <row r="43" spans="1:2" x14ac:dyDescent="0.35">
      <c r="A43" s="8">
        <v>85</v>
      </c>
      <c r="B43" s="8">
        <v>2</v>
      </c>
    </row>
    <row r="44" spans="1:2" x14ac:dyDescent="0.35">
      <c r="A44" s="8">
        <v>32</v>
      </c>
      <c r="B44" s="8">
        <v>1</v>
      </c>
    </row>
    <row r="45" spans="1:2" x14ac:dyDescent="0.35">
      <c r="A45" s="8">
        <v>20</v>
      </c>
      <c r="B45" s="8">
        <v>2</v>
      </c>
    </row>
    <row r="46" spans="1:2" x14ac:dyDescent="0.35">
      <c r="A46" s="8">
        <v>24</v>
      </c>
      <c r="B46" s="8">
        <v>1</v>
      </c>
    </row>
    <row r="47" spans="1:2" x14ac:dyDescent="0.35">
      <c r="A47" s="8">
        <v>95</v>
      </c>
      <c r="B47" s="8">
        <v>6</v>
      </c>
    </row>
    <row r="48" spans="1:2" x14ac:dyDescent="0.35">
      <c r="A48" s="8">
        <v>18</v>
      </c>
      <c r="B48" s="8">
        <v>1</v>
      </c>
    </row>
    <row r="49" spans="1:2" x14ac:dyDescent="0.35">
      <c r="A49" s="8">
        <v>45</v>
      </c>
      <c r="B49" s="8">
        <v>4</v>
      </c>
    </row>
    <row r="50" spans="1:2" x14ac:dyDescent="0.35">
      <c r="A50" s="8">
        <v>21</v>
      </c>
      <c r="B50" s="8">
        <v>1.5</v>
      </c>
    </row>
    <row r="51" spans="1:2" x14ac:dyDescent="0.35">
      <c r="A51" s="8">
        <v>30</v>
      </c>
      <c r="B51" s="8">
        <v>1</v>
      </c>
    </row>
    <row r="52" spans="1:2" x14ac:dyDescent="0.35">
      <c r="A52" s="8">
        <v>10</v>
      </c>
      <c r="B52" s="8">
        <v>1</v>
      </c>
    </row>
    <row r="53" spans="1:2" x14ac:dyDescent="0.35">
      <c r="A53" s="8">
        <v>16</v>
      </c>
      <c r="B53" s="8">
        <v>1</v>
      </c>
    </row>
    <row r="54" spans="1:2" x14ac:dyDescent="0.35">
      <c r="A54" s="8">
        <v>50</v>
      </c>
      <c r="B54" s="8">
        <v>4</v>
      </c>
    </row>
    <row r="55" spans="1:2" x14ac:dyDescent="0.35">
      <c r="A55" s="8">
        <v>36</v>
      </c>
      <c r="B55" s="8">
        <v>1.5</v>
      </c>
    </row>
    <row r="56" spans="1:2" x14ac:dyDescent="0.35">
      <c r="A56" s="8">
        <v>18</v>
      </c>
      <c r="B56" s="8">
        <v>1</v>
      </c>
    </row>
    <row r="57" spans="1:2" x14ac:dyDescent="0.35">
      <c r="A57" s="8">
        <v>86</v>
      </c>
      <c r="B57" s="8">
        <v>5</v>
      </c>
    </row>
    <row r="58" spans="1:2" x14ac:dyDescent="0.35">
      <c r="A58" s="8">
        <v>20</v>
      </c>
      <c r="B58" s="8">
        <v>1</v>
      </c>
    </row>
    <row r="59" spans="1:2" x14ac:dyDescent="0.35">
      <c r="A59" s="8">
        <v>10</v>
      </c>
      <c r="B59" s="8">
        <v>1.5</v>
      </c>
    </row>
    <row r="60" spans="1:2" x14ac:dyDescent="0.35">
      <c r="A60" s="8">
        <v>31</v>
      </c>
      <c r="B60" s="8">
        <v>1</v>
      </c>
    </row>
    <row r="61" spans="1:2" x14ac:dyDescent="0.35">
      <c r="A61" s="8">
        <v>90</v>
      </c>
      <c r="B61" s="8">
        <v>6</v>
      </c>
    </row>
    <row r="62" spans="1:2" x14ac:dyDescent="0.35">
      <c r="A62" s="8">
        <v>100</v>
      </c>
      <c r="B62" s="8">
        <v>5</v>
      </c>
    </row>
    <row r="63" spans="1:2" x14ac:dyDescent="0.35">
      <c r="A63" s="8">
        <v>77</v>
      </c>
      <c r="B63" s="8">
        <v>6</v>
      </c>
    </row>
    <row r="64" spans="1:2" x14ac:dyDescent="0.35">
      <c r="A64" s="8">
        <v>26</v>
      </c>
      <c r="B64" s="8">
        <v>1</v>
      </c>
    </row>
    <row r="65" spans="1:2" x14ac:dyDescent="0.35">
      <c r="A65" s="8">
        <v>16</v>
      </c>
      <c r="B65" s="8">
        <v>1</v>
      </c>
    </row>
    <row r="66" spans="1:2" x14ac:dyDescent="0.35">
      <c r="A66" s="8">
        <v>18</v>
      </c>
      <c r="B66" s="8">
        <v>1</v>
      </c>
    </row>
    <row r="67" spans="1:2" x14ac:dyDescent="0.35">
      <c r="A67" s="8">
        <v>46</v>
      </c>
      <c r="B67" s="8">
        <v>4</v>
      </c>
    </row>
    <row r="68" spans="1:2" x14ac:dyDescent="0.35">
      <c r="A68" s="8">
        <v>24</v>
      </c>
      <c r="B68" s="8">
        <v>3</v>
      </c>
    </row>
    <row r="69" spans="1:2" x14ac:dyDescent="0.35">
      <c r="A69" s="8">
        <v>20</v>
      </c>
      <c r="B69" s="8">
        <v>1.5</v>
      </c>
    </row>
    <row r="70" spans="1:2" x14ac:dyDescent="0.35">
      <c r="A70" s="8">
        <v>22</v>
      </c>
      <c r="B70" s="8">
        <v>1</v>
      </c>
    </row>
    <row r="71" spans="1:2" x14ac:dyDescent="0.35">
      <c r="A71" s="8">
        <v>40</v>
      </c>
      <c r="B71" s="8">
        <v>4</v>
      </c>
    </row>
    <row r="72" spans="1:2" x14ac:dyDescent="0.35">
      <c r="A72" s="8">
        <v>100</v>
      </c>
      <c r="B72" s="8">
        <v>6</v>
      </c>
    </row>
    <row r="73" spans="1:2" x14ac:dyDescent="0.35">
      <c r="A73" s="8">
        <v>100</v>
      </c>
      <c r="B73" s="8">
        <v>5</v>
      </c>
    </row>
    <row r="74" spans="1:2" x14ac:dyDescent="0.35">
      <c r="A74" s="8">
        <v>17</v>
      </c>
      <c r="B74" s="8">
        <v>1</v>
      </c>
    </row>
    <row r="75" spans="1:2" x14ac:dyDescent="0.35">
      <c r="A75" s="8">
        <v>81</v>
      </c>
      <c r="B75" s="8">
        <v>4</v>
      </c>
    </row>
    <row r="76" spans="1:2" x14ac:dyDescent="0.35">
      <c r="A76" s="8">
        <v>19</v>
      </c>
      <c r="B76" s="8">
        <v>1</v>
      </c>
    </row>
    <row r="77" spans="1:2" x14ac:dyDescent="0.35">
      <c r="A77" s="8">
        <v>10</v>
      </c>
      <c r="B77" s="8">
        <v>1.5</v>
      </c>
    </row>
    <row r="78" spans="1:2" x14ac:dyDescent="0.35">
      <c r="A78" s="8">
        <v>47</v>
      </c>
      <c r="B78" s="8">
        <v>1.5</v>
      </c>
    </row>
    <row r="79" spans="1:2" x14ac:dyDescent="0.35">
      <c r="A79" s="8">
        <v>100</v>
      </c>
      <c r="B79" s="8">
        <v>6</v>
      </c>
    </row>
    <row r="80" spans="1:2" x14ac:dyDescent="0.35">
      <c r="A80" s="8">
        <v>44</v>
      </c>
      <c r="B80" s="8">
        <v>1</v>
      </c>
    </row>
    <row r="81" spans="1:2" x14ac:dyDescent="0.35">
      <c r="A81" s="8">
        <v>16</v>
      </c>
      <c r="B81" s="8">
        <v>1.5</v>
      </c>
    </row>
    <row r="82" spans="1:2" x14ac:dyDescent="0.35">
      <c r="A82" s="8">
        <v>13</v>
      </c>
      <c r="B82" s="8">
        <v>1</v>
      </c>
    </row>
    <row r="83" spans="1:2" x14ac:dyDescent="0.35">
      <c r="A83" s="8">
        <v>17</v>
      </c>
      <c r="B83" s="8">
        <v>1</v>
      </c>
    </row>
    <row r="84" spans="1:2" x14ac:dyDescent="0.35">
      <c r="A84" s="8">
        <v>24</v>
      </c>
      <c r="B84" s="8">
        <v>1</v>
      </c>
    </row>
    <row r="85" spans="1:2" x14ac:dyDescent="0.35">
      <c r="A85" s="8">
        <v>28</v>
      </c>
      <c r="B85" s="8">
        <v>1</v>
      </c>
    </row>
    <row r="86" spans="1:2" x14ac:dyDescent="0.35">
      <c r="A86" s="8">
        <v>83</v>
      </c>
      <c r="B86" s="8">
        <v>2</v>
      </c>
    </row>
    <row r="87" spans="1:2" x14ac:dyDescent="0.35">
      <c r="A87" s="8">
        <v>39</v>
      </c>
      <c r="B87" s="8">
        <v>1</v>
      </c>
    </row>
    <row r="88" spans="1:2" x14ac:dyDescent="0.35">
      <c r="A88" s="8">
        <v>24</v>
      </c>
      <c r="B88" s="8">
        <v>1</v>
      </c>
    </row>
    <row r="89" spans="1:2" x14ac:dyDescent="0.35">
      <c r="A89" s="8">
        <v>17</v>
      </c>
      <c r="B89" s="8">
        <v>1</v>
      </c>
    </row>
    <row r="90" spans="1:2" x14ac:dyDescent="0.35">
      <c r="A90" s="8">
        <v>100</v>
      </c>
      <c r="B90" s="8">
        <v>6</v>
      </c>
    </row>
    <row r="91" spans="1:2" x14ac:dyDescent="0.35">
      <c r="A91" s="8">
        <v>85</v>
      </c>
      <c r="B91" s="8">
        <v>3</v>
      </c>
    </row>
    <row r="92" spans="1:2" x14ac:dyDescent="0.35">
      <c r="A92" s="8">
        <v>63</v>
      </c>
      <c r="B92" s="8">
        <v>2</v>
      </c>
    </row>
    <row r="93" spans="1:2" x14ac:dyDescent="0.35">
      <c r="A93" s="8">
        <v>37</v>
      </c>
      <c r="B93" s="8">
        <v>2</v>
      </c>
    </row>
    <row r="94" spans="1:2" x14ac:dyDescent="0.35">
      <c r="A94" s="8">
        <v>10</v>
      </c>
      <c r="B94" s="8">
        <v>1</v>
      </c>
    </row>
    <row r="95" spans="1:2" x14ac:dyDescent="0.35">
      <c r="A95" s="8">
        <v>21</v>
      </c>
      <c r="B95" s="8">
        <v>1</v>
      </c>
    </row>
    <row r="96" spans="1:2" x14ac:dyDescent="0.35">
      <c r="A96" s="8">
        <v>34</v>
      </c>
      <c r="B96" s="8">
        <v>2</v>
      </c>
    </row>
    <row r="97" spans="1:2" x14ac:dyDescent="0.35">
      <c r="A97" s="8">
        <v>20</v>
      </c>
      <c r="B97" s="8">
        <v>1</v>
      </c>
    </row>
    <row r="98" spans="1:2" x14ac:dyDescent="0.35">
      <c r="A98" s="8">
        <v>19</v>
      </c>
      <c r="B98" s="8">
        <v>1</v>
      </c>
    </row>
    <row r="99" spans="1:2" x14ac:dyDescent="0.35">
      <c r="A99" s="8">
        <v>15</v>
      </c>
      <c r="B99" s="8">
        <v>1</v>
      </c>
    </row>
    <row r="100" spans="1:2" x14ac:dyDescent="0.35">
      <c r="A100" s="8">
        <v>18</v>
      </c>
      <c r="B100" s="8">
        <v>1</v>
      </c>
    </row>
    <row r="101" spans="1:2" x14ac:dyDescent="0.35">
      <c r="A101" s="8">
        <v>32</v>
      </c>
      <c r="B101" s="8">
        <v>4</v>
      </c>
    </row>
    <row r="102" spans="1:2" x14ac:dyDescent="0.35">
      <c r="A102" s="8">
        <v>10</v>
      </c>
      <c r="B102" s="8">
        <v>1</v>
      </c>
    </row>
    <row r="103" spans="1:2" x14ac:dyDescent="0.35">
      <c r="A103" s="8">
        <v>90</v>
      </c>
      <c r="B103" s="8">
        <v>5</v>
      </c>
    </row>
    <row r="104" spans="1:2" x14ac:dyDescent="0.35">
      <c r="A104" s="8">
        <v>31</v>
      </c>
      <c r="B104" s="8">
        <v>1.5</v>
      </c>
    </row>
    <row r="105" spans="1:2" x14ac:dyDescent="0.35">
      <c r="A105" s="8">
        <v>10</v>
      </c>
      <c r="B105" s="8">
        <v>1</v>
      </c>
    </row>
    <row r="106" spans="1:2" x14ac:dyDescent="0.35">
      <c r="A106" s="8">
        <v>19</v>
      </c>
      <c r="B106" s="8">
        <v>1.5</v>
      </c>
    </row>
    <row r="107" spans="1:2" x14ac:dyDescent="0.35">
      <c r="A107" s="8">
        <v>21</v>
      </c>
      <c r="B107" s="8">
        <v>1</v>
      </c>
    </row>
    <row r="108" spans="1:2" x14ac:dyDescent="0.35">
      <c r="A108" s="8">
        <v>15</v>
      </c>
      <c r="B108" s="8">
        <v>1</v>
      </c>
    </row>
    <row r="109" spans="1:2" x14ac:dyDescent="0.35">
      <c r="A109" s="8">
        <v>100</v>
      </c>
      <c r="B109" s="8">
        <v>6</v>
      </c>
    </row>
    <row r="110" spans="1:2" x14ac:dyDescent="0.35">
      <c r="A110" s="8">
        <v>18</v>
      </c>
      <c r="B110" s="8">
        <v>1</v>
      </c>
    </row>
    <row r="111" spans="1:2" x14ac:dyDescent="0.35">
      <c r="A111" s="8">
        <v>20</v>
      </c>
      <c r="B111" s="8">
        <v>1</v>
      </c>
    </row>
    <row r="112" spans="1:2" x14ac:dyDescent="0.35">
      <c r="A112" s="8">
        <v>48</v>
      </c>
      <c r="B112" s="8">
        <v>1</v>
      </c>
    </row>
    <row r="113" spans="1:2" x14ac:dyDescent="0.35">
      <c r="A113" s="8">
        <v>20</v>
      </c>
      <c r="B113" s="8">
        <v>1</v>
      </c>
    </row>
    <row r="114" spans="1:2" x14ac:dyDescent="0.35">
      <c r="A114" s="8">
        <v>100</v>
      </c>
      <c r="B114" s="8">
        <v>5</v>
      </c>
    </row>
    <row r="115" spans="1:2" x14ac:dyDescent="0.35">
      <c r="A115" s="8">
        <v>90</v>
      </c>
      <c r="B115" s="8">
        <v>6</v>
      </c>
    </row>
    <row r="116" spans="1:2" x14ac:dyDescent="0.35">
      <c r="A116" s="8">
        <v>100</v>
      </c>
      <c r="B116" s="8">
        <v>5</v>
      </c>
    </row>
    <row r="117" spans="1:2" x14ac:dyDescent="0.35">
      <c r="A117" s="8">
        <v>20</v>
      </c>
      <c r="B117" s="8">
        <v>1</v>
      </c>
    </row>
    <row r="118" spans="1:2" x14ac:dyDescent="0.35">
      <c r="A118" s="8">
        <v>102</v>
      </c>
      <c r="B118" s="8">
        <v>6</v>
      </c>
    </row>
    <row r="119" spans="1:2" x14ac:dyDescent="0.35">
      <c r="A119" s="8">
        <v>23</v>
      </c>
      <c r="B119" s="8">
        <v>1.5</v>
      </c>
    </row>
    <row r="120" spans="1:2" x14ac:dyDescent="0.35">
      <c r="A120" s="8">
        <v>20</v>
      </c>
      <c r="B120" s="8">
        <v>1</v>
      </c>
    </row>
    <row r="121" spans="1:2" x14ac:dyDescent="0.35">
      <c r="A121" s="8">
        <v>20</v>
      </c>
      <c r="B121" s="8">
        <v>1.5</v>
      </c>
    </row>
    <row r="122" spans="1:2" x14ac:dyDescent="0.35">
      <c r="A122" s="8">
        <v>50</v>
      </c>
      <c r="B122" s="8">
        <v>1</v>
      </c>
    </row>
    <row r="123" spans="1:2" x14ac:dyDescent="0.35">
      <c r="A123" s="8">
        <v>16</v>
      </c>
      <c r="B123" s="8">
        <v>3</v>
      </c>
    </row>
    <row r="124" spans="1:2" x14ac:dyDescent="0.35">
      <c r="A124" s="8">
        <v>35</v>
      </c>
      <c r="B124" s="8">
        <v>2</v>
      </c>
    </row>
    <row r="125" spans="1:2" x14ac:dyDescent="0.35">
      <c r="A125" s="8">
        <v>61</v>
      </c>
      <c r="B125" s="8">
        <v>2</v>
      </c>
    </row>
    <row r="126" spans="1:2" x14ac:dyDescent="0.35">
      <c r="A126" s="8">
        <v>15</v>
      </c>
      <c r="B126" s="8">
        <v>1</v>
      </c>
    </row>
    <row r="127" spans="1:2" x14ac:dyDescent="0.35">
      <c r="A127" s="8">
        <v>22</v>
      </c>
      <c r="B127" s="8">
        <v>1</v>
      </c>
    </row>
    <row r="128" spans="1:2" x14ac:dyDescent="0.35">
      <c r="A128" s="8">
        <v>19</v>
      </c>
      <c r="B128" s="8">
        <v>1</v>
      </c>
    </row>
    <row r="129" spans="1:2" x14ac:dyDescent="0.35">
      <c r="A129" s="8">
        <v>20</v>
      </c>
      <c r="B129" s="8">
        <v>1</v>
      </c>
    </row>
    <row r="130" spans="1:2" x14ac:dyDescent="0.35">
      <c r="A130" s="8">
        <v>15</v>
      </c>
      <c r="B130" s="8">
        <v>1</v>
      </c>
    </row>
    <row r="131" spans="1:2" x14ac:dyDescent="0.35">
      <c r="A131" s="8">
        <v>97</v>
      </c>
      <c r="B131" s="8">
        <v>2</v>
      </c>
    </row>
    <row r="132" spans="1:2" x14ac:dyDescent="0.35">
      <c r="A132" s="8">
        <v>96</v>
      </c>
      <c r="B132" s="8">
        <v>3</v>
      </c>
    </row>
    <row r="133" spans="1:2" x14ac:dyDescent="0.35">
      <c r="A133" s="8">
        <v>100</v>
      </c>
      <c r="B133" s="8">
        <v>6</v>
      </c>
    </row>
    <row r="134" spans="1:2" x14ac:dyDescent="0.35">
      <c r="A134" s="8">
        <v>19</v>
      </c>
      <c r="B134" s="8">
        <v>1</v>
      </c>
    </row>
    <row r="135" spans="1:2" x14ac:dyDescent="0.35">
      <c r="A135" s="8">
        <v>18</v>
      </c>
      <c r="B135" s="8">
        <v>1</v>
      </c>
    </row>
    <row r="136" spans="1:2" x14ac:dyDescent="0.35">
      <c r="A136" s="8">
        <v>100</v>
      </c>
      <c r="B136" s="8">
        <v>5</v>
      </c>
    </row>
    <row r="137" spans="1:2" x14ac:dyDescent="0.35">
      <c r="A137" s="8">
        <v>73</v>
      </c>
      <c r="B137" s="8">
        <v>5</v>
      </c>
    </row>
    <row r="138" spans="1:2" x14ac:dyDescent="0.35">
      <c r="A138" s="8">
        <v>12</v>
      </c>
      <c r="B138" s="8">
        <v>1</v>
      </c>
    </row>
    <row r="139" spans="1:2" x14ac:dyDescent="0.35">
      <c r="A139" s="8">
        <v>19</v>
      </c>
      <c r="B139" s="8">
        <v>1</v>
      </c>
    </row>
    <row r="140" spans="1:2" x14ac:dyDescent="0.35">
      <c r="A140" s="8">
        <v>100</v>
      </c>
      <c r="B140" s="8">
        <v>5</v>
      </c>
    </row>
    <row r="141" spans="1:2" x14ac:dyDescent="0.35">
      <c r="A141" s="8">
        <v>100</v>
      </c>
      <c r="B141" s="8">
        <v>5</v>
      </c>
    </row>
    <row r="142" spans="1:2" x14ac:dyDescent="0.35">
      <c r="A142" s="8">
        <v>24</v>
      </c>
      <c r="B142" s="8">
        <v>1</v>
      </c>
    </row>
    <row r="143" spans="1:2" x14ac:dyDescent="0.35">
      <c r="A143" s="8">
        <v>10</v>
      </c>
      <c r="B143" s="8">
        <v>1.5</v>
      </c>
    </row>
    <row r="144" spans="1:2" x14ac:dyDescent="0.35">
      <c r="A144" s="8">
        <v>50</v>
      </c>
      <c r="B144" s="8">
        <v>2</v>
      </c>
    </row>
    <row r="145" spans="1:2" x14ac:dyDescent="0.35">
      <c r="A145" s="8">
        <v>70</v>
      </c>
      <c r="B145" s="8">
        <v>4</v>
      </c>
    </row>
    <row r="146" spans="1:2" x14ac:dyDescent="0.35">
      <c r="A146" s="8">
        <v>88</v>
      </c>
      <c r="B146" s="8">
        <v>2</v>
      </c>
    </row>
    <row r="147" spans="1:2" x14ac:dyDescent="0.35">
      <c r="A147" s="8">
        <v>21</v>
      </c>
      <c r="B147" s="8">
        <v>1</v>
      </c>
    </row>
    <row r="148" spans="1:2" x14ac:dyDescent="0.35">
      <c r="A148" s="8">
        <v>21</v>
      </c>
      <c r="B148" s="8">
        <v>1</v>
      </c>
    </row>
    <row r="149" spans="1:2" x14ac:dyDescent="0.35">
      <c r="A149" s="8">
        <v>47</v>
      </c>
      <c r="B149" s="8">
        <v>4</v>
      </c>
    </row>
    <row r="150" spans="1:2" x14ac:dyDescent="0.35">
      <c r="A150" s="8">
        <v>22</v>
      </c>
      <c r="B150" s="8">
        <v>1</v>
      </c>
    </row>
    <row r="151" spans="1:2" x14ac:dyDescent="0.35">
      <c r="A151" s="8">
        <v>100</v>
      </c>
      <c r="B151" s="8">
        <v>5</v>
      </c>
    </row>
    <row r="152" spans="1:2" x14ac:dyDescent="0.35">
      <c r="A152" s="8">
        <v>54</v>
      </c>
      <c r="B152" s="8">
        <v>3</v>
      </c>
    </row>
    <row r="153" spans="1:2" x14ac:dyDescent="0.35">
      <c r="A153" s="8">
        <v>100</v>
      </c>
      <c r="B153" s="8">
        <v>6</v>
      </c>
    </row>
    <row r="154" spans="1:2" x14ac:dyDescent="0.35">
      <c r="A154" s="8">
        <v>34</v>
      </c>
      <c r="B154" s="8">
        <v>3</v>
      </c>
    </row>
    <row r="155" spans="1:2" x14ac:dyDescent="0.35">
      <c r="A155" s="8">
        <v>22</v>
      </c>
      <c r="B155" s="8">
        <v>1</v>
      </c>
    </row>
    <row r="156" spans="1:2" x14ac:dyDescent="0.35">
      <c r="A156" s="8">
        <v>16</v>
      </c>
      <c r="B156" s="8">
        <v>1.5</v>
      </c>
    </row>
    <row r="157" spans="1:2" x14ac:dyDescent="0.35">
      <c r="A157" s="8">
        <v>100</v>
      </c>
      <c r="B157" s="8">
        <v>5</v>
      </c>
    </row>
    <row r="158" spans="1:2" x14ac:dyDescent="0.35">
      <c r="A158" s="8">
        <v>100</v>
      </c>
      <c r="B158" s="8">
        <v>5</v>
      </c>
    </row>
    <row r="159" spans="1:2" x14ac:dyDescent="0.35">
      <c r="A159" s="8">
        <v>95</v>
      </c>
      <c r="B159" s="8">
        <v>6</v>
      </c>
    </row>
    <row r="160" spans="1:2" x14ac:dyDescent="0.35">
      <c r="A160" s="8">
        <v>34</v>
      </c>
      <c r="B160" s="8">
        <v>3</v>
      </c>
    </row>
    <row r="161" spans="1:2" x14ac:dyDescent="0.35">
      <c r="A161" s="8">
        <v>100</v>
      </c>
      <c r="B161" s="8">
        <v>5</v>
      </c>
    </row>
    <row r="162" spans="1:2" x14ac:dyDescent="0.35">
      <c r="A162" s="8">
        <v>39</v>
      </c>
      <c r="B162" s="8">
        <v>4</v>
      </c>
    </row>
    <row r="163" spans="1:2" x14ac:dyDescent="0.35">
      <c r="A163" s="8">
        <v>20</v>
      </c>
      <c r="B163" s="8">
        <v>1.5</v>
      </c>
    </row>
    <row r="164" spans="1:2" x14ac:dyDescent="0.35">
      <c r="A164" s="8">
        <v>100</v>
      </c>
      <c r="B164" s="8">
        <v>6</v>
      </c>
    </row>
    <row r="165" spans="1:2" x14ac:dyDescent="0.35">
      <c r="A165" s="8">
        <v>23</v>
      </c>
      <c r="B165" s="8">
        <v>1.5</v>
      </c>
    </row>
    <row r="166" spans="1:2" x14ac:dyDescent="0.35">
      <c r="A166" s="8">
        <v>22</v>
      </c>
      <c r="B166" s="8">
        <v>1</v>
      </c>
    </row>
    <row r="167" spans="1:2" x14ac:dyDescent="0.35">
      <c r="A167" s="8">
        <v>68</v>
      </c>
      <c r="B167" s="8">
        <v>5</v>
      </c>
    </row>
    <row r="168" spans="1:2" x14ac:dyDescent="0.35">
      <c r="A168" s="8">
        <v>18</v>
      </c>
      <c r="B168" s="8">
        <v>1</v>
      </c>
    </row>
    <row r="169" spans="1:2" x14ac:dyDescent="0.35">
      <c r="A169" s="8">
        <v>10</v>
      </c>
      <c r="B169" s="8">
        <v>1.5</v>
      </c>
    </row>
    <row r="170" spans="1:2" x14ac:dyDescent="0.35">
      <c r="A170" s="8">
        <v>23</v>
      </c>
      <c r="B170" s="8">
        <v>1.5</v>
      </c>
    </row>
    <row r="171" spans="1:2" x14ac:dyDescent="0.35">
      <c r="A171" s="8">
        <v>100</v>
      </c>
      <c r="B171" s="8">
        <v>5</v>
      </c>
    </row>
    <row r="172" spans="1:2" x14ac:dyDescent="0.35">
      <c r="A172" s="8">
        <v>10</v>
      </c>
      <c r="B172" s="8">
        <v>1</v>
      </c>
    </row>
    <row r="173" spans="1:2" x14ac:dyDescent="0.35">
      <c r="A173" s="8">
        <v>39</v>
      </c>
      <c r="B173" s="8">
        <v>4</v>
      </c>
    </row>
    <row r="174" spans="1:2" x14ac:dyDescent="0.35">
      <c r="A174" s="8">
        <v>100</v>
      </c>
      <c r="B174" s="8">
        <v>6</v>
      </c>
    </row>
    <row r="175" spans="1:2" x14ac:dyDescent="0.35">
      <c r="A175" s="8">
        <v>10</v>
      </c>
      <c r="B175" s="8">
        <v>1</v>
      </c>
    </row>
    <row r="176" spans="1:2" x14ac:dyDescent="0.35">
      <c r="A176" s="8">
        <v>100</v>
      </c>
      <c r="B176" s="8">
        <v>5</v>
      </c>
    </row>
    <row r="177" spans="1:2" x14ac:dyDescent="0.35">
      <c r="A177" s="8">
        <v>78</v>
      </c>
      <c r="B177" s="8">
        <v>5</v>
      </c>
    </row>
    <row r="178" spans="1:2" x14ac:dyDescent="0.35">
      <c r="A178" s="8">
        <v>19</v>
      </c>
      <c r="B178" s="8">
        <v>1</v>
      </c>
    </row>
    <row r="179" spans="1:2" x14ac:dyDescent="0.35">
      <c r="A179" s="8">
        <v>78</v>
      </c>
      <c r="B179" s="8">
        <v>2</v>
      </c>
    </row>
    <row r="180" spans="1:2" x14ac:dyDescent="0.35">
      <c r="A180" s="8">
        <v>56</v>
      </c>
      <c r="B180" s="8">
        <v>4</v>
      </c>
    </row>
    <row r="181" spans="1:2" x14ac:dyDescent="0.35">
      <c r="A181" s="8">
        <v>70</v>
      </c>
      <c r="B181" s="8">
        <v>4</v>
      </c>
    </row>
    <row r="182" spans="1:2" x14ac:dyDescent="0.35">
      <c r="A182" s="8">
        <v>40</v>
      </c>
      <c r="B182" s="8">
        <v>1.5</v>
      </c>
    </row>
    <row r="183" spans="1:2" x14ac:dyDescent="0.35">
      <c r="A183" s="8">
        <v>79</v>
      </c>
      <c r="B183" s="8">
        <v>3</v>
      </c>
    </row>
    <row r="184" spans="1:2" x14ac:dyDescent="0.35">
      <c r="A184" s="8">
        <v>35</v>
      </c>
      <c r="B184" s="8">
        <v>1.5</v>
      </c>
    </row>
    <row r="185" spans="1:2" x14ac:dyDescent="0.35">
      <c r="A185" s="8">
        <v>100</v>
      </c>
      <c r="B185" s="8">
        <v>6</v>
      </c>
    </row>
    <row r="186" spans="1:2" x14ac:dyDescent="0.35">
      <c r="A186" s="8">
        <v>82</v>
      </c>
      <c r="B186" s="8">
        <v>5</v>
      </c>
    </row>
    <row r="187" spans="1:2" x14ac:dyDescent="0.35">
      <c r="A187" s="8">
        <v>17</v>
      </c>
      <c r="B187" s="8">
        <v>1.5</v>
      </c>
    </row>
    <row r="188" spans="1:2" x14ac:dyDescent="0.35">
      <c r="A188" s="8">
        <v>84</v>
      </c>
      <c r="B188" s="8">
        <v>5</v>
      </c>
    </row>
    <row r="189" spans="1:2" x14ac:dyDescent="0.35">
      <c r="A189" s="8">
        <v>19</v>
      </c>
      <c r="B189" s="8">
        <v>1</v>
      </c>
    </row>
    <row r="190" spans="1:2" x14ac:dyDescent="0.35">
      <c r="A190" s="8">
        <v>47</v>
      </c>
      <c r="B190" s="8">
        <v>4</v>
      </c>
    </row>
    <row r="191" spans="1:2" x14ac:dyDescent="0.35">
      <c r="A191" s="8">
        <v>21</v>
      </c>
      <c r="B191" s="8">
        <v>1</v>
      </c>
    </row>
    <row r="192" spans="1:2" x14ac:dyDescent="0.35">
      <c r="A192" s="8">
        <v>69</v>
      </c>
      <c r="B192" s="8">
        <v>5</v>
      </c>
    </row>
    <row r="193" spans="1:2" x14ac:dyDescent="0.35">
      <c r="A193" s="8">
        <v>103</v>
      </c>
      <c r="B193" s="8">
        <v>4</v>
      </c>
    </row>
    <row r="194" spans="1:2" x14ac:dyDescent="0.35">
      <c r="A194" s="8">
        <v>10</v>
      </c>
      <c r="B194" s="8">
        <v>1</v>
      </c>
    </row>
    <row r="195" spans="1:2" x14ac:dyDescent="0.35">
      <c r="A195" s="8">
        <v>100</v>
      </c>
      <c r="B195" s="8">
        <v>6</v>
      </c>
    </row>
    <row r="196" spans="1:2" x14ac:dyDescent="0.35">
      <c r="A196" s="8">
        <v>16</v>
      </c>
      <c r="B196" s="8">
        <v>1</v>
      </c>
    </row>
    <row r="197" spans="1:2" x14ac:dyDescent="0.35">
      <c r="A197" s="8">
        <v>39</v>
      </c>
      <c r="B197" s="8">
        <v>1</v>
      </c>
    </row>
    <row r="198" spans="1:2" x14ac:dyDescent="0.35">
      <c r="A198" s="8">
        <v>24</v>
      </c>
      <c r="B198" s="8">
        <v>1</v>
      </c>
    </row>
    <row r="199" spans="1:2" x14ac:dyDescent="0.35">
      <c r="A199" s="8">
        <v>100</v>
      </c>
      <c r="B199" s="8">
        <v>6</v>
      </c>
    </row>
    <row r="200" spans="1:2" x14ac:dyDescent="0.35">
      <c r="A200" s="8">
        <v>100</v>
      </c>
      <c r="B200" s="8">
        <v>5</v>
      </c>
    </row>
    <row r="201" spans="1:2" x14ac:dyDescent="0.35">
      <c r="A201" s="8">
        <v>36</v>
      </c>
      <c r="B201" s="8">
        <v>1</v>
      </c>
    </row>
    <row r="202" spans="1:2" x14ac:dyDescent="0.35">
      <c r="A202" s="8">
        <v>72</v>
      </c>
      <c r="B202" s="8">
        <v>3</v>
      </c>
    </row>
    <row r="203" spans="1:2" x14ac:dyDescent="0.35">
      <c r="A203" s="8">
        <v>18</v>
      </c>
      <c r="B203" s="8">
        <v>1.5</v>
      </c>
    </row>
    <row r="204" spans="1:2" x14ac:dyDescent="0.35">
      <c r="A204" s="8">
        <v>10</v>
      </c>
      <c r="B204" s="8">
        <v>1</v>
      </c>
    </row>
    <row r="205" spans="1:2" x14ac:dyDescent="0.35">
      <c r="A205" s="8">
        <v>100</v>
      </c>
      <c r="B205" s="8">
        <v>6</v>
      </c>
    </row>
    <row r="206" spans="1:2" x14ac:dyDescent="0.35">
      <c r="A206" s="8">
        <v>100</v>
      </c>
      <c r="B206" s="8">
        <v>5</v>
      </c>
    </row>
    <row r="207" spans="1:2" x14ac:dyDescent="0.35">
      <c r="A207" s="8">
        <v>24</v>
      </c>
      <c r="B207" s="8">
        <v>1.5</v>
      </c>
    </row>
    <row r="208" spans="1:2" x14ac:dyDescent="0.35">
      <c r="A208" s="8">
        <v>105</v>
      </c>
      <c r="B208" s="8">
        <v>3</v>
      </c>
    </row>
    <row r="209" spans="1:2" x14ac:dyDescent="0.35">
      <c r="A209" s="8">
        <v>28</v>
      </c>
      <c r="B209" s="8">
        <v>1</v>
      </c>
    </row>
    <row r="210" spans="1:2" x14ac:dyDescent="0.35">
      <c r="A210" s="8">
        <v>24</v>
      </c>
      <c r="B210" s="8">
        <v>1</v>
      </c>
    </row>
    <row r="211" spans="1:2" x14ac:dyDescent="0.35">
      <c r="A211" s="8">
        <v>22</v>
      </c>
      <c r="B211" s="8">
        <v>1</v>
      </c>
    </row>
    <row r="212" spans="1:2" x14ac:dyDescent="0.35">
      <c r="A212" s="8">
        <v>39</v>
      </c>
      <c r="B212" s="8">
        <v>1</v>
      </c>
    </row>
    <row r="213" spans="1:2" x14ac:dyDescent="0.35">
      <c r="A213" s="8">
        <v>100</v>
      </c>
      <c r="B213" s="8">
        <v>5</v>
      </c>
    </row>
    <row r="214" spans="1:2" x14ac:dyDescent="0.35">
      <c r="A214" s="8">
        <v>16</v>
      </c>
      <c r="B214" s="8">
        <v>1</v>
      </c>
    </row>
    <row r="215" spans="1:2" x14ac:dyDescent="0.35">
      <c r="A215" s="8">
        <v>100</v>
      </c>
      <c r="B215" s="8">
        <v>5</v>
      </c>
    </row>
    <row r="216" spans="1:2" x14ac:dyDescent="0.35">
      <c r="A216" s="8">
        <v>20</v>
      </c>
      <c r="B216" s="8">
        <v>1</v>
      </c>
    </row>
    <row r="217" spans="1:2" x14ac:dyDescent="0.35">
      <c r="A217" s="8">
        <v>20</v>
      </c>
      <c r="B217" s="8">
        <v>2</v>
      </c>
    </row>
    <row r="218" spans="1:2" x14ac:dyDescent="0.35">
      <c r="A218" s="8">
        <v>100</v>
      </c>
      <c r="B218" s="8">
        <v>6</v>
      </c>
    </row>
    <row r="219" spans="1:2" x14ac:dyDescent="0.35">
      <c r="A219" s="8">
        <v>37</v>
      </c>
      <c r="B219" s="8">
        <v>4</v>
      </c>
    </row>
    <row r="220" spans="1:2" x14ac:dyDescent="0.35">
      <c r="A220" s="8">
        <v>17</v>
      </c>
      <c r="B220" s="8">
        <v>1</v>
      </c>
    </row>
    <row r="221" spans="1:2" x14ac:dyDescent="0.35">
      <c r="A221" s="8">
        <v>17</v>
      </c>
      <c r="B221" s="8">
        <v>1</v>
      </c>
    </row>
    <row r="222" spans="1:2" x14ac:dyDescent="0.35">
      <c r="A222" s="8">
        <v>17</v>
      </c>
      <c r="B222" s="8">
        <v>1</v>
      </c>
    </row>
    <row r="223" spans="1:2" x14ac:dyDescent="0.35">
      <c r="A223" s="8">
        <v>23</v>
      </c>
      <c r="B223" s="8">
        <v>1</v>
      </c>
    </row>
    <row r="224" spans="1:2" x14ac:dyDescent="0.35">
      <c r="A224" s="8">
        <v>16</v>
      </c>
      <c r="B224" s="8">
        <v>1</v>
      </c>
    </row>
    <row r="225" spans="1:2" x14ac:dyDescent="0.35">
      <c r="A225" s="8">
        <v>11</v>
      </c>
      <c r="B225" s="8">
        <v>1</v>
      </c>
    </row>
    <row r="226" spans="1:2" x14ac:dyDescent="0.35">
      <c r="A226" s="8">
        <v>100</v>
      </c>
      <c r="B226" s="8">
        <v>5</v>
      </c>
    </row>
    <row r="227" spans="1:2" x14ac:dyDescent="0.35">
      <c r="A227" s="8">
        <v>21</v>
      </c>
      <c r="B227" s="8">
        <v>1</v>
      </c>
    </row>
    <row r="228" spans="1:2" x14ac:dyDescent="0.35">
      <c r="A228" s="8">
        <v>21</v>
      </c>
      <c r="B228" s="8">
        <v>1</v>
      </c>
    </row>
    <row r="229" spans="1:2" x14ac:dyDescent="0.35">
      <c r="A229" s="8">
        <v>14</v>
      </c>
      <c r="B229" s="8">
        <v>1</v>
      </c>
    </row>
    <row r="230" spans="1:2" x14ac:dyDescent="0.35">
      <c r="A230" s="8">
        <v>21</v>
      </c>
      <c r="B230" s="8">
        <v>1</v>
      </c>
    </row>
    <row r="231" spans="1:2" x14ac:dyDescent="0.35">
      <c r="A231" s="8">
        <v>99</v>
      </c>
      <c r="B231" s="8">
        <v>3</v>
      </c>
    </row>
    <row r="232" spans="1:2" x14ac:dyDescent="0.35">
      <c r="A232" s="8">
        <v>41</v>
      </c>
      <c r="B232" s="8">
        <v>1</v>
      </c>
    </row>
    <row r="233" spans="1:2" x14ac:dyDescent="0.35">
      <c r="A233" s="8">
        <v>15</v>
      </c>
      <c r="B233" s="8">
        <v>1.5</v>
      </c>
    </row>
    <row r="234" spans="1:2" x14ac:dyDescent="0.35">
      <c r="A234" s="8">
        <v>21</v>
      </c>
      <c r="B234" s="8">
        <v>1</v>
      </c>
    </row>
    <row r="235" spans="1:2" x14ac:dyDescent="0.35">
      <c r="A235" s="8">
        <v>16</v>
      </c>
      <c r="B235" s="8">
        <v>1</v>
      </c>
    </row>
    <row r="236" spans="1:2" x14ac:dyDescent="0.35">
      <c r="A236" s="8">
        <v>135</v>
      </c>
      <c r="B236" s="8">
        <v>6</v>
      </c>
    </row>
    <row r="237" spans="1:2" x14ac:dyDescent="0.35">
      <c r="A237" s="8">
        <v>23</v>
      </c>
      <c r="B237" s="8">
        <v>1</v>
      </c>
    </row>
    <row r="238" spans="1:2" x14ac:dyDescent="0.35">
      <c r="A238" s="8">
        <v>19</v>
      </c>
      <c r="B238" s="8">
        <v>1</v>
      </c>
    </row>
    <row r="239" spans="1:2" x14ac:dyDescent="0.35">
      <c r="A239" s="8">
        <v>26</v>
      </c>
      <c r="B239" s="8">
        <v>1</v>
      </c>
    </row>
    <row r="240" spans="1:2" x14ac:dyDescent="0.35">
      <c r="A240" s="8">
        <v>43</v>
      </c>
      <c r="B240" s="8">
        <v>1</v>
      </c>
    </row>
    <row r="241" spans="1:2" x14ac:dyDescent="0.35">
      <c r="A241" s="8">
        <v>92</v>
      </c>
      <c r="B241" s="8">
        <v>4</v>
      </c>
    </row>
    <row r="242" spans="1:2" x14ac:dyDescent="0.35">
      <c r="A242" s="8">
        <v>19</v>
      </c>
      <c r="B242" s="8">
        <v>1</v>
      </c>
    </row>
    <row r="243" spans="1:2" x14ac:dyDescent="0.35">
      <c r="A243" s="8">
        <v>27</v>
      </c>
      <c r="B243" s="8">
        <v>1.5</v>
      </c>
    </row>
    <row r="244" spans="1:2" x14ac:dyDescent="0.35">
      <c r="A244" s="8">
        <v>29</v>
      </c>
      <c r="B244" s="8">
        <v>1</v>
      </c>
    </row>
    <row r="245" spans="1:2" x14ac:dyDescent="0.35">
      <c r="A245" s="8">
        <v>28</v>
      </c>
      <c r="B245" s="8">
        <v>4</v>
      </c>
    </row>
    <row r="246" spans="1:2" x14ac:dyDescent="0.35">
      <c r="A246" s="8">
        <v>10</v>
      </c>
      <c r="B246" s="8">
        <v>1</v>
      </c>
    </row>
    <row r="247" spans="1:2" x14ac:dyDescent="0.35">
      <c r="A247" s="8">
        <v>37</v>
      </c>
      <c r="B247" s="8">
        <v>2</v>
      </c>
    </row>
    <row r="248" spans="1:2" x14ac:dyDescent="0.35">
      <c r="A248" s="8">
        <v>26</v>
      </c>
      <c r="B248" s="8">
        <v>1</v>
      </c>
    </row>
    <row r="249" spans="1:2" x14ac:dyDescent="0.35">
      <c r="A249" s="8">
        <v>100</v>
      </c>
      <c r="B249" s="8">
        <v>5</v>
      </c>
    </row>
    <row r="250" spans="1:2" x14ac:dyDescent="0.35">
      <c r="A250" s="8">
        <v>20</v>
      </c>
      <c r="B250" s="8">
        <v>1.5</v>
      </c>
    </row>
    <row r="251" spans="1:2" x14ac:dyDescent="0.35">
      <c r="A251" s="8">
        <v>15</v>
      </c>
      <c r="B251" s="8">
        <v>1</v>
      </c>
    </row>
    <row r="252" spans="1:2" x14ac:dyDescent="0.35">
      <c r="A252" s="8">
        <v>21</v>
      </c>
      <c r="B252" s="8">
        <v>1</v>
      </c>
    </row>
    <row r="253" spans="1:2" x14ac:dyDescent="0.35">
      <c r="A253" s="8">
        <v>25</v>
      </c>
      <c r="B253" s="8">
        <v>1</v>
      </c>
    </row>
    <row r="254" spans="1:2" x14ac:dyDescent="0.35">
      <c r="A254" s="8">
        <v>10</v>
      </c>
      <c r="B254" s="8">
        <v>1</v>
      </c>
    </row>
    <row r="255" spans="1:2" x14ac:dyDescent="0.35">
      <c r="A255" s="8">
        <v>72</v>
      </c>
      <c r="B255" s="8">
        <v>2</v>
      </c>
    </row>
    <row r="256" spans="1:2" x14ac:dyDescent="0.35">
      <c r="A256" s="8">
        <v>39</v>
      </c>
      <c r="B256" s="8">
        <v>1</v>
      </c>
    </row>
    <row r="257" spans="1:2" x14ac:dyDescent="0.35">
      <c r="A257" s="8">
        <v>114</v>
      </c>
      <c r="B257" s="8">
        <v>4</v>
      </c>
    </row>
    <row r="258" spans="1:2" x14ac:dyDescent="0.35">
      <c r="A258" s="8">
        <v>18</v>
      </c>
      <c r="B258" s="8">
        <v>1</v>
      </c>
    </row>
    <row r="259" spans="1:2" x14ac:dyDescent="0.35">
      <c r="A259" s="8">
        <v>40</v>
      </c>
      <c r="B259" s="8">
        <v>1</v>
      </c>
    </row>
    <row r="260" spans="1:2" x14ac:dyDescent="0.35">
      <c r="A260" s="8">
        <v>100</v>
      </c>
      <c r="B260" s="8">
        <v>5</v>
      </c>
    </row>
    <row r="261" spans="1:2" x14ac:dyDescent="0.35">
      <c r="A261" s="8">
        <v>37</v>
      </c>
      <c r="B261" s="8">
        <v>1</v>
      </c>
    </row>
    <row r="262" spans="1:2" x14ac:dyDescent="0.35">
      <c r="A262" s="8">
        <v>23</v>
      </c>
      <c r="B262" s="8">
        <v>1</v>
      </c>
    </row>
    <row r="263" spans="1:2" x14ac:dyDescent="0.35">
      <c r="A263" s="8">
        <v>41</v>
      </c>
      <c r="B263" s="8">
        <v>1</v>
      </c>
    </row>
    <row r="264" spans="1:2" x14ac:dyDescent="0.35">
      <c r="A264" s="8">
        <v>10</v>
      </c>
      <c r="B264" s="8">
        <v>1</v>
      </c>
    </row>
    <row r="265" spans="1:2" x14ac:dyDescent="0.35">
      <c r="A265" s="8">
        <v>22</v>
      </c>
      <c r="B265" s="8">
        <v>1</v>
      </c>
    </row>
    <row r="266" spans="1:2" x14ac:dyDescent="0.35">
      <c r="A266" s="8">
        <v>19</v>
      </c>
      <c r="B266" s="8">
        <v>1</v>
      </c>
    </row>
    <row r="267" spans="1:2" x14ac:dyDescent="0.35">
      <c r="A267" s="8">
        <v>42</v>
      </c>
      <c r="B267" s="8">
        <v>1</v>
      </c>
    </row>
    <row r="268" spans="1:2" x14ac:dyDescent="0.35">
      <c r="A268" s="8">
        <v>43</v>
      </c>
      <c r="B268" s="8">
        <v>4</v>
      </c>
    </row>
    <row r="269" spans="1:2" x14ac:dyDescent="0.35">
      <c r="A269" s="8">
        <v>20</v>
      </c>
      <c r="B269" s="8">
        <v>1</v>
      </c>
    </row>
    <row r="270" spans="1:2" x14ac:dyDescent="0.35">
      <c r="A270" s="8">
        <v>100</v>
      </c>
      <c r="B270" s="8">
        <v>5</v>
      </c>
    </row>
    <row r="271" spans="1:2" x14ac:dyDescent="0.35">
      <c r="A271" s="8">
        <v>100</v>
      </c>
      <c r="B271" s="8">
        <v>5</v>
      </c>
    </row>
    <row r="272" spans="1:2" x14ac:dyDescent="0.35">
      <c r="A272" s="8">
        <v>19</v>
      </c>
      <c r="B272" s="8">
        <v>1</v>
      </c>
    </row>
    <row r="273" spans="1:2" x14ac:dyDescent="0.35">
      <c r="A273" s="8">
        <v>17</v>
      </c>
      <c r="B273" s="8">
        <v>1</v>
      </c>
    </row>
    <row r="274" spans="1:2" x14ac:dyDescent="0.35">
      <c r="A274" s="8">
        <v>100</v>
      </c>
      <c r="B274" s="8">
        <v>5</v>
      </c>
    </row>
    <row r="275" spans="1:2" x14ac:dyDescent="0.35">
      <c r="A275" s="8">
        <v>37</v>
      </c>
      <c r="B275" s="8">
        <v>1.5</v>
      </c>
    </row>
    <row r="276" spans="1:2" x14ac:dyDescent="0.35">
      <c r="A276" s="8">
        <v>97</v>
      </c>
      <c r="B276" s="8">
        <v>3</v>
      </c>
    </row>
    <row r="277" spans="1:2" x14ac:dyDescent="0.35">
      <c r="A277" s="8">
        <v>81</v>
      </c>
      <c r="B277" s="8">
        <v>3</v>
      </c>
    </row>
    <row r="278" spans="1:2" x14ac:dyDescent="0.35">
      <c r="A278" s="8">
        <v>18</v>
      </c>
      <c r="B278" s="8">
        <v>1.5</v>
      </c>
    </row>
    <row r="279" spans="1:2" x14ac:dyDescent="0.35">
      <c r="A279" s="8">
        <v>120</v>
      </c>
      <c r="B279" s="8">
        <v>6</v>
      </c>
    </row>
    <row r="280" spans="1:2" x14ac:dyDescent="0.35">
      <c r="A280" s="8">
        <v>27</v>
      </c>
      <c r="B280" s="8">
        <v>2</v>
      </c>
    </row>
    <row r="281" spans="1:2" x14ac:dyDescent="0.35">
      <c r="A281" s="8">
        <v>100</v>
      </c>
      <c r="B281" s="8">
        <v>5</v>
      </c>
    </row>
    <row r="282" spans="1:2" x14ac:dyDescent="0.35">
      <c r="A282" s="8">
        <v>18</v>
      </c>
      <c r="B282" s="8">
        <v>1</v>
      </c>
    </row>
    <row r="283" spans="1:2" x14ac:dyDescent="0.35">
      <c r="A283" s="8">
        <v>20</v>
      </c>
      <c r="B283" s="8">
        <v>1</v>
      </c>
    </row>
    <row r="284" spans="1:2" x14ac:dyDescent="0.35">
      <c r="A284" s="8">
        <v>19</v>
      </c>
      <c r="B284" s="8">
        <v>1</v>
      </c>
    </row>
    <row r="285" spans="1:2" x14ac:dyDescent="0.35">
      <c r="A285" s="8">
        <v>93</v>
      </c>
      <c r="B285" s="8">
        <v>3</v>
      </c>
    </row>
    <row r="286" spans="1:2" x14ac:dyDescent="0.35">
      <c r="A286" s="8">
        <v>19</v>
      </c>
      <c r="B286" s="8">
        <v>1</v>
      </c>
    </row>
    <row r="287" spans="1:2" x14ac:dyDescent="0.35">
      <c r="A287" s="8">
        <v>11</v>
      </c>
      <c r="B287" s="8">
        <v>1</v>
      </c>
    </row>
    <row r="288" spans="1:2" x14ac:dyDescent="0.35">
      <c r="A288" s="8">
        <v>100</v>
      </c>
      <c r="B288" s="8">
        <v>5</v>
      </c>
    </row>
    <row r="289" spans="1:2" x14ac:dyDescent="0.35">
      <c r="A289" s="8">
        <v>20</v>
      </c>
      <c r="B289" s="8">
        <v>1.5</v>
      </c>
    </row>
    <row r="290" spans="1:2" x14ac:dyDescent="0.35">
      <c r="A290" s="8">
        <v>19</v>
      </c>
      <c r="B290" s="8">
        <v>1.5</v>
      </c>
    </row>
    <row r="291" spans="1:2" x14ac:dyDescent="0.35">
      <c r="A291" s="8">
        <v>84</v>
      </c>
      <c r="B291" s="8">
        <v>2</v>
      </c>
    </row>
    <row r="292" spans="1:2" x14ac:dyDescent="0.35">
      <c r="A292" s="8">
        <v>109</v>
      </c>
      <c r="B292" s="8">
        <v>4</v>
      </c>
    </row>
    <row r="293" spans="1:2" x14ac:dyDescent="0.35">
      <c r="A293" s="8">
        <v>100</v>
      </c>
      <c r="B293" s="8">
        <v>6</v>
      </c>
    </row>
    <row r="294" spans="1:2" x14ac:dyDescent="0.35">
      <c r="A294" s="8">
        <v>24</v>
      </c>
      <c r="B294" s="8">
        <v>1</v>
      </c>
    </row>
    <row r="295" spans="1:2" x14ac:dyDescent="0.35">
      <c r="A295" s="8">
        <v>24</v>
      </c>
      <c r="B295" s="8">
        <v>1</v>
      </c>
    </row>
    <row r="296" spans="1:2" x14ac:dyDescent="0.35">
      <c r="A296" s="8">
        <v>18</v>
      </c>
      <c r="B296" s="8">
        <v>1</v>
      </c>
    </row>
    <row r="297" spans="1:2" x14ac:dyDescent="0.35">
      <c r="A297" s="8">
        <v>23</v>
      </c>
      <c r="B297" s="8">
        <v>2</v>
      </c>
    </row>
    <row r="298" spans="1:2" x14ac:dyDescent="0.35">
      <c r="A298" s="8">
        <v>45</v>
      </c>
      <c r="B298" s="8">
        <v>2</v>
      </c>
    </row>
    <row r="299" spans="1:2" x14ac:dyDescent="0.35">
      <c r="A299" s="8">
        <v>82</v>
      </c>
      <c r="B299" s="8">
        <v>4</v>
      </c>
    </row>
    <row r="300" spans="1:2" x14ac:dyDescent="0.35">
      <c r="A300" s="8">
        <v>85</v>
      </c>
      <c r="B300" s="8">
        <v>5</v>
      </c>
    </row>
    <row r="301" spans="1:2" x14ac:dyDescent="0.35">
      <c r="A301" s="8">
        <v>21</v>
      </c>
      <c r="B301" s="8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topLeftCell="A2" zoomScaleNormal="100" workbookViewId="0">
      <selection activeCell="H23" sqref="H23"/>
    </sheetView>
  </sheetViews>
  <sheetFormatPr baseColWidth="10" defaultRowHeight="14.5" x14ac:dyDescent="0.35"/>
  <cols>
    <col min="1" max="1" width="14.90625" customWidth="1"/>
    <col min="2" max="2" width="7.1796875" customWidth="1"/>
    <col min="3" max="3" width="8.36328125" customWidth="1"/>
    <col min="4" max="4" width="8.81640625" customWidth="1"/>
    <col min="5" max="5" width="7.6328125" customWidth="1"/>
    <col min="6" max="6" width="6.7265625" customWidth="1"/>
    <col min="7" max="7" width="6.26953125" customWidth="1"/>
    <col min="8" max="8" width="9.1796875" customWidth="1"/>
  </cols>
  <sheetData>
    <row r="1" spans="1:8" x14ac:dyDescent="0.35">
      <c r="A1" s="1" t="s">
        <v>21</v>
      </c>
      <c r="B1" s="1"/>
    </row>
    <row r="2" spans="1:8" ht="15" thickBot="1" x14ac:dyDescent="0.4">
      <c r="A2" s="1"/>
      <c r="B2" s="1"/>
    </row>
    <row r="3" spans="1:8" x14ac:dyDescent="0.35">
      <c r="A3" s="13" t="s">
        <v>22</v>
      </c>
      <c r="B3" s="13"/>
    </row>
    <row r="4" spans="1:8" x14ac:dyDescent="0.35">
      <c r="A4" s="10" t="s">
        <v>23</v>
      </c>
      <c r="B4" s="86">
        <v>0.880363515799784</v>
      </c>
    </row>
    <row r="5" spans="1:8" x14ac:dyDescent="0.35">
      <c r="A5" s="10" t="s">
        <v>24</v>
      </c>
      <c r="B5" s="86">
        <v>0.77503991995135657</v>
      </c>
    </row>
    <row r="6" spans="1:8" x14ac:dyDescent="0.35">
      <c r="A6" s="10" t="s">
        <v>25</v>
      </c>
      <c r="B6" s="86">
        <v>0.77428502035387792</v>
      </c>
    </row>
    <row r="7" spans="1:8" x14ac:dyDescent="0.35">
      <c r="A7" s="10" t="s">
        <v>26</v>
      </c>
      <c r="B7" s="86">
        <v>16.032286215738075</v>
      </c>
      <c r="D7" t="s">
        <v>87</v>
      </c>
      <c r="F7">
        <f>B7/AVERAGE('Rohdaten Q+W'!C2:C301)</f>
        <v>0.3573052421604207</v>
      </c>
    </row>
    <row r="8" spans="1:8" ht="15" thickBot="1" x14ac:dyDescent="0.4">
      <c r="A8" s="11" t="s">
        <v>27</v>
      </c>
      <c r="B8" s="11">
        <v>300</v>
      </c>
    </row>
    <row r="10" spans="1:8" ht="15" thickBot="1" x14ac:dyDescent="0.4">
      <c r="A10" s="1" t="s">
        <v>28</v>
      </c>
      <c r="B10" s="1"/>
      <c r="C10" s="1"/>
      <c r="D10" s="1"/>
      <c r="E10" s="1"/>
      <c r="F10" s="1"/>
      <c r="G10" s="1"/>
    </row>
    <row r="11" spans="1:8" ht="58" x14ac:dyDescent="0.35">
      <c r="A11" s="12"/>
      <c r="B11" s="85" t="s">
        <v>149</v>
      </c>
      <c r="C11" s="12" t="s">
        <v>34</v>
      </c>
      <c r="D11" s="12" t="s">
        <v>35</v>
      </c>
      <c r="G11" s="1"/>
    </row>
    <row r="12" spans="1:8" x14ac:dyDescent="0.35">
      <c r="A12" s="10" t="s">
        <v>29</v>
      </c>
      <c r="B12" s="10">
        <v>1</v>
      </c>
      <c r="C12" s="89">
        <v>1026.6794717336647</v>
      </c>
      <c r="D12" s="90">
        <v>1.5244022862311549E-98</v>
      </c>
      <c r="G12" s="1"/>
    </row>
    <row r="13" spans="1:8" x14ac:dyDescent="0.35">
      <c r="A13" s="10" t="s">
        <v>30</v>
      </c>
      <c r="B13" s="10">
        <v>298</v>
      </c>
      <c r="C13" s="10"/>
      <c r="D13" s="10"/>
      <c r="E13" s="10"/>
      <c r="F13" s="10"/>
      <c r="G13" s="1"/>
    </row>
    <row r="14" spans="1:8" ht="15" thickBot="1" x14ac:dyDescent="0.4">
      <c r="A14" s="11" t="s">
        <v>31</v>
      </c>
      <c r="B14" s="11">
        <v>299</v>
      </c>
      <c r="C14" s="11"/>
      <c r="D14" s="11"/>
      <c r="E14" s="11"/>
      <c r="F14" s="11"/>
      <c r="G14" s="1"/>
    </row>
    <row r="15" spans="1:8" ht="15" thickBot="1" x14ac:dyDescent="0.4">
      <c r="A15" s="1"/>
      <c r="B15" s="1"/>
      <c r="C15" s="1"/>
      <c r="D15" s="1"/>
      <c r="E15" s="1"/>
      <c r="F15" s="1"/>
      <c r="G15" s="1"/>
    </row>
    <row r="16" spans="1:8" ht="43.5" x14ac:dyDescent="0.35">
      <c r="A16" s="12"/>
      <c r="B16" s="91" t="s">
        <v>151</v>
      </c>
      <c r="C16" s="91" t="s">
        <v>152</v>
      </c>
      <c r="D16" s="91" t="s">
        <v>36</v>
      </c>
      <c r="E16" s="91" t="s">
        <v>37</v>
      </c>
      <c r="F16" s="91" t="s">
        <v>38</v>
      </c>
      <c r="G16" s="91" t="s">
        <v>39</v>
      </c>
      <c r="H16" s="91" t="s">
        <v>150</v>
      </c>
    </row>
    <row r="17" spans="1:8" x14ac:dyDescent="0.35">
      <c r="A17" s="10" t="s">
        <v>32</v>
      </c>
      <c r="B17" s="86">
        <v>5.3484392360029602</v>
      </c>
      <c r="C17" s="86">
        <v>1.542123611580712</v>
      </c>
      <c r="D17" s="86">
        <v>3.4682299109088199</v>
      </c>
      <c r="E17" s="94">
        <v>6.0112461917068041E-4</v>
      </c>
      <c r="F17" s="86">
        <v>2.3136070407703264</v>
      </c>
      <c r="G17" s="86">
        <v>8.3832714312355936</v>
      </c>
      <c r="H17" s="8"/>
    </row>
    <row r="18" spans="1:8" ht="15" thickBot="1" x14ac:dyDescent="0.4">
      <c r="A18" s="11" t="s">
        <v>16</v>
      </c>
      <c r="B18" s="87">
        <v>16.664045297539158</v>
      </c>
      <c r="C18" s="87">
        <v>0.52007143200397388</v>
      </c>
      <c r="D18" s="87">
        <v>32.041839393731259</v>
      </c>
      <c r="E18" s="93">
        <v>1.5244022862305042E-98</v>
      </c>
      <c r="F18" s="87">
        <v>15.64056733908382</v>
      </c>
      <c r="G18" s="87">
        <v>17.687523255994495</v>
      </c>
      <c r="H18" s="92">
        <f>C18/B18</f>
        <v>3.1209194569386749E-2</v>
      </c>
    </row>
    <row r="19" spans="1:8" x14ac:dyDescent="0.35">
      <c r="A19" s="1"/>
      <c r="B19" s="8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1"/>
  <sheetViews>
    <sheetView showGridLines="0" tabSelected="1" workbookViewId="0">
      <selection activeCell="K8" sqref="K8"/>
    </sheetView>
  </sheetViews>
  <sheetFormatPr baseColWidth="10" defaultRowHeight="14.5" x14ac:dyDescent="0.35"/>
  <cols>
    <col min="1" max="1" width="10.7265625" style="1"/>
    <col min="2" max="2" width="13.08984375" style="1" customWidth="1"/>
    <col min="3" max="3" width="13.6328125" style="1" customWidth="1"/>
    <col min="6" max="6" width="37.81640625" customWidth="1"/>
    <col min="7" max="7" width="21.36328125" bestFit="1" customWidth="1"/>
    <col min="8" max="8" width="5.36328125" customWidth="1"/>
    <col min="9" max="9" width="14" bestFit="1" customWidth="1"/>
  </cols>
  <sheetData>
    <row r="1" spans="1:11" ht="43.5" x14ac:dyDescent="0.35">
      <c r="A1" s="9" t="s">
        <v>1</v>
      </c>
      <c r="B1" s="9" t="s">
        <v>2</v>
      </c>
      <c r="C1" s="9" t="s">
        <v>4</v>
      </c>
      <c r="F1" s="27" t="s">
        <v>88</v>
      </c>
    </row>
    <row r="2" spans="1:11" x14ac:dyDescent="0.35">
      <c r="A2" s="8">
        <v>4713</v>
      </c>
      <c r="B2" s="8">
        <v>30</v>
      </c>
      <c r="C2" s="8">
        <v>1</v>
      </c>
    </row>
    <row r="3" spans="1:11" x14ac:dyDescent="0.35">
      <c r="A3" s="8">
        <v>4713</v>
      </c>
      <c r="B3" s="8">
        <v>21</v>
      </c>
      <c r="C3" s="8">
        <v>0</v>
      </c>
      <c r="F3" t="s">
        <v>47</v>
      </c>
      <c r="I3">
        <v>0.05</v>
      </c>
    </row>
    <row r="4" spans="1:11" x14ac:dyDescent="0.35">
      <c r="A4" s="8">
        <v>4713</v>
      </c>
      <c r="B4" s="8">
        <v>30</v>
      </c>
      <c r="C4" s="8">
        <v>1</v>
      </c>
      <c r="F4" t="s">
        <v>48</v>
      </c>
      <c r="I4" s="19">
        <f>_xlfn.STDEV.S(B2:B39)</f>
        <v>7.6803586479794772</v>
      </c>
      <c r="K4" s="24"/>
    </row>
    <row r="5" spans="1:11" x14ac:dyDescent="0.35">
      <c r="A5" s="8">
        <v>4713</v>
      </c>
      <c r="B5" s="8">
        <v>24</v>
      </c>
      <c r="C5" s="8">
        <v>0</v>
      </c>
      <c r="F5" t="s">
        <v>49</v>
      </c>
      <c r="I5" s="19">
        <f>AVERAGE(B2:B39)</f>
        <v>21.657894736842106</v>
      </c>
      <c r="K5" s="24"/>
    </row>
    <row r="6" spans="1:11" x14ac:dyDescent="0.35">
      <c r="A6" s="8">
        <v>4713</v>
      </c>
      <c r="B6" s="8">
        <v>14</v>
      </c>
      <c r="C6" s="8">
        <v>0</v>
      </c>
      <c r="F6" t="s">
        <v>46</v>
      </c>
      <c r="I6" s="36">
        <f>COUNTA(B2:B39)</f>
        <v>38</v>
      </c>
      <c r="K6" s="24"/>
    </row>
    <row r="7" spans="1:11" x14ac:dyDescent="0.35">
      <c r="A7" s="8">
        <v>4713</v>
      </c>
      <c r="B7" s="8">
        <v>21</v>
      </c>
      <c r="C7" s="8">
        <v>0</v>
      </c>
      <c r="F7" t="s">
        <v>155</v>
      </c>
      <c r="I7">
        <v>1000</v>
      </c>
    </row>
    <row r="8" spans="1:11" x14ac:dyDescent="0.35">
      <c r="A8" s="8">
        <v>4713</v>
      </c>
      <c r="B8" s="8">
        <v>16</v>
      </c>
      <c r="C8" s="8">
        <v>0</v>
      </c>
      <c r="F8" s="1" t="s">
        <v>156</v>
      </c>
      <c r="I8">
        <f>I6/I7</f>
        <v>3.7999999999999999E-2</v>
      </c>
      <c r="J8" t="s">
        <v>158</v>
      </c>
    </row>
    <row r="9" spans="1:11" x14ac:dyDescent="0.35">
      <c r="A9" s="8">
        <v>4713</v>
      </c>
      <c r="B9" s="8">
        <v>20</v>
      </c>
      <c r="C9" s="8">
        <v>0</v>
      </c>
      <c r="F9" s="1" t="s">
        <v>157</v>
      </c>
      <c r="K9" s="24"/>
    </row>
    <row r="10" spans="1:11" x14ac:dyDescent="0.35">
      <c r="A10" s="8">
        <v>4713</v>
      </c>
      <c r="B10" s="8">
        <v>17</v>
      </c>
      <c r="C10" s="8">
        <v>0</v>
      </c>
      <c r="K10" s="24"/>
    </row>
    <row r="11" spans="1:11" x14ac:dyDescent="0.35">
      <c r="A11" s="8">
        <v>4713</v>
      </c>
      <c r="B11" s="8">
        <v>19</v>
      </c>
      <c r="C11" s="8">
        <v>0</v>
      </c>
      <c r="F11" t="s">
        <v>153</v>
      </c>
      <c r="I11" s="19">
        <f>_xlfn.NORM.S.INV(1-(I3/2))</f>
        <v>1.9599639845400536</v>
      </c>
      <c r="K11" s="24"/>
    </row>
    <row r="12" spans="1:11" x14ac:dyDescent="0.35">
      <c r="A12" s="8">
        <v>4713</v>
      </c>
      <c r="B12" s="8">
        <v>13</v>
      </c>
      <c r="C12" s="8">
        <v>0</v>
      </c>
    </row>
    <row r="13" spans="1:11" x14ac:dyDescent="0.35">
      <c r="A13" s="8">
        <v>4713</v>
      </c>
      <c r="B13" s="8">
        <v>24</v>
      </c>
      <c r="C13" s="8">
        <v>0</v>
      </c>
      <c r="F13" t="s">
        <v>50</v>
      </c>
      <c r="I13" s="19">
        <f>I5-(I11*(I4/SQRT(I6)))</f>
        <v>19.215938967625373</v>
      </c>
    </row>
    <row r="14" spans="1:11" x14ac:dyDescent="0.35">
      <c r="A14" s="8">
        <v>4713</v>
      </c>
      <c r="B14" s="8">
        <v>24</v>
      </c>
      <c r="C14" s="8">
        <v>0</v>
      </c>
      <c r="F14" t="s">
        <v>51</v>
      </c>
      <c r="I14" s="19">
        <f>I5+(I11*(I4/SQRT(I6)))</f>
        <v>24.099850506058839</v>
      </c>
    </row>
    <row r="15" spans="1:11" x14ac:dyDescent="0.35">
      <c r="A15" s="8">
        <v>4713</v>
      </c>
      <c r="B15" s="8">
        <v>15</v>
      </c>
      <c r="C15" s="8">
        <v>0</v>
      </c>
    </row>
    <row r="16" spans="1:11" x14ac:dyDescent="0.35">
      <c r="A16" s="8">
        <v>4713</v>
      </c>
      <c r="B16" s="8">
        <v>10</v>
      </c>
      <c r="C16" s="8">
        <v>0</v>
      </c>
      <c r="F16" t="s">
        <v>89</v>
      </c>
      <c r="I16">
        <f>(I4/SQRT(I6))/I5</f>
        <v>5.7527230130532889E-2</v>
      </c>
    </row>
    <row r="17" spans="1:9" x14ac:dyDescent="0.35">
      <c r="A17" s="8">
        <v>4713</v>
      </c>
      <c r="B17" s="8">
        <v>18</v>
      </c>
      <c r="C17" s="8">
        <v>0</v>
      </c>
    </row>
    <row r="18" spans="1:9" x14ac:dyDescent="0.35">
      <c r="A18" s="8">
        <v>4713</v>
      </c>
      <c r="B18" s="8">
        <v>15</v>
      </c>
      <c r="C18" s="8">
        <v>0</v>
      </c>
    </row>
    <row r="19" spans="1:9" x14ac:dyDescent="0.35">
      <c r="A19" s="8">
        <v>4713</v>
      </c>
      <c r="B19" s="8">
        <v>19</v>
      </c>
      <c r="C19" s="8">
        <v>0</v>
      </c>
      <c r="F19" s="15" t="s">
        <v>91</v>
      </c>
      <c r="G19" s="15" t="s">
        <v>90</v>
      </c>
    </row>
    <row r="20" spans="1:9" x14ac:dyDescent="0.35">
      <c r="A20" s="8">
        <v>4713</v>
      </c>
      <c r="B20" s="8">
        <v>24</v>
      </c>
      <c r="C20" s="8">
        <v>0</v>
      </c>
      <c r="F20" s="15" t="s">
        <v>42</v>
      </c>
      <c r="G20" s="1">
        <v>4713</v>
      </c>
      <c r="H20" s="1" t="s">
        <v>52</v>
      </c>
      <c r="I20" s="1" t="s">
        <v>41</v>
      </c>
    </row>
    <row r="21" spans="1:9" x14ac:dyDescent="0.35">
      <c r="A21" s="8">
        <v>4713</v>
      </c>
      <c r="B21" s="8">
        <v>21</v>
      </c>
      <c r="C21" s="8">
        <v>0</v>
      </c>
      <c r="F21" s="16">
        <v>0</v>
      </c>
      <c r="G21" s="17">
        <v>29</v>
      </c>
      <c r="H21" s="17"/>
      <c r="I21" s="17">
        <v>29</v>
      </c>
    </row>
    <row r="22" spans="1:9" x14ac:dyDescent="0.35">
      <c r="A22" s="8">
        <v>4713</v>
      </c>
      <c r="B22" s="8">
        <v>22</v>
      </c>
      <c r="C22" s="8">
        <v>0</v>
      </c>
      <c r="F22" s="16">
        <v>1</v>
      </c>
      <c r="G22" s="17">
        <v>9</v>
      </c>
      <c r="H22" s="17"/>
      <c r="I22" s="17">
        <v>9</v>
      </c>
    </row>
    <row r="23" spans="1:9" x14ac:dyDescent="0.35">
      <c r="A23" s="8">
        <v>4713</v>
      </c>
      <c r="B23" s="8">
        <v>18</v>
      </c>
      <c r="C23" s="8">
        <v>0</v>
      </c>
      <c r="F23" s="16" t="s">
        <v>52</v>
      </c>
      <c r="G23" s="17"/>
      <c r="H23" s="17"/>
      <c r="I23" s="17"/>
    </row>
    <row r="24" spans="1:9" x14ac:dyDescent="0.35">
      <c r="A24" s="8">
        <v>4713</v>
      </c>
      <c r="B24" s="8">
        <v>19</v>
      </c>
      <c r="C24" s="8">
        <v>0</v>
      </c>
      <c r="F24" s="16" t="s">
        <v>41</v>
      </c>
      <c r="G24" s="17">
        <v>38</v>
      </c>
      <c r="H24" s="17"/>
      <c r="I24" s="17">
        <v>38</v>
      </c>
    </row>
    <row r="25" spans="1:9" x14ac:dyDescent="0.35">
      <c r="A25" s="8">
        <v>4713</v>
      </c>
      <c r="B25" s="8">
        <v>16</v>
      </c>
      <c r="C25" s="8">
        <v>0</v>
      </c>
    </row>
    <row r="26" spans="1:9" x14ac:dyDescent="0.35">
      <c r="A26" s="8">
        <v>4713</v>
      </c>
      <c r="B26" s="8">
        <v>39</v>
      </c>
      <c r="C26" s="8">
        <v>1</v>
      </c>
    </row>
    <row r="27" spans="1:9" x14ac:dyDescent="0.35">
      <c r="A27" s="8">
        <v>4713</v>
      </c>
      <c r="B27" s="8">
        <v>28</v>
      </c>
      <c r="C27" s="8">
        <v>1</v>
      </c>
    </row>
    <row r="28" spans="1:9" x14ac:dyDescent="0.35">
      <c r="A28" s="8">
        <v>4713</v>
      </c>
      <c r="B28" s="8">
        <v>17</v>
      </c>
      <c r="C28" s="8">
        <v>0</v>
      </c>
    </row>
    <row r="29" spans="1:9" x14ac:dyDescent="0.35">
      <c r="A29" s="8">
        <v>4713</v>
      </c>
      <c r="B29" s="8">
        <v>17</v>
      </c>
      <c r="C29" s="8">
        <v>0</v>
      </c>
    </row>
    <row r="30" spans="1:9" x14ac:dyDescent="0.35">
      <c r="A30" s="8">
        <v>4713</v>
      </c>
      <c r="B30" s="8">
        <v>14</v>
      </c>
      <c r="C30" s="8">
        <v>1</v>
      </c>
    </row>
    <row r="31" spans="1:9" x14ac:dyDescent="0.35">
      <c r="A31" s="8">
        <v>4713</v>
      </c>
      <c r="B31" s="8">
        <v>16</v>
      </c>
      <c r="C31" s="8">
        <v>1</v>
      </c>
    </row>
    <row r="32" spans="1:9" x14ac:dyDescent="0.35">
      <c r="A32" s="8">
        <v>4713</v>
      </c>
      <c r="B32" s="8">
        <v>21</v>
      </c>
      <c r="C32" s="8">
        <v>0</v>
      </c>
    </row>
    <row r="33" spans="1:3" x14ac:dyDescent="0.35">
      <c r="A33" s="8">
        <v>4713</v>
      </c>
      <c r="B33" s="8">
        <v>37</v>
      </c>
      <c r="C33" s="8">
        <v>1</v>
      </c>
    </row>
    <row r="34" spans="1:3" x14ac:dyDescent="0.35">
      <c r="A34" s="8">
        <v>4713</v>
      </c>
      <c r="B34" s="8">
        <v>41</v>
      </c>
      <c r="C34" s="8">
        <v>1</v>
      </c>
    </row>
    <row r="35" spans="1:3" x14ac:dyDescent="0.35">
      <c r="A35" s="8">
        <v>4713</v>
      </c>
      <c r="B35" s="8">
        <v>19</v>
      </c>
      <c r="C35" s="8">
        <v>0</v>
      </c>
    </row>
    <row r="36" spans="1:3" x14ac:dyDescent="0.35">
      <c r="A36" s="8">
        <v>4713</v>
      </c>
      <c r="B36" s="8">
        <v>42</v>
      </c>
      <c r="C36" s="8">
        <v>1</v>
      </c>
    </row>
    <row r="37" spans="1:3" x14ac:dyDescent="0.35">
      <c r="A37" s="8">
        <v>4713</v>
      </c>
      <c r="B37" s="8">
        <v>19</v>
      </c>
      <c r="C37" s="8">
        <v>0</v>
      </c>
    </row>
    <row r="38" spans="1:3" x14ac:dyDescent="0.35">
      <c r="A38" s="8">
        <v>4713</v>
      </c>
      <c r="B38" s="8">
        <v>19</v>
      </c>
      <c r="C38" s="8">
        <v>0</v>
      </c>
    </row>
    <row r="39" spans="1:3" x14ac:dyDescent="0.35">
      <c r="A39" s="8">
        <v>4713</v>
      </c>
      <c r="B39" s="8">
        <v>24</v>
      </c>
      <c r="C39" s="8">
        <v>0</v>
      </c>
    </row>
    <row r="40" spans="1:3" x14ac:dyDescent="0.35">
      <c r="A40" s="8"/>
      <c r="B40" s="8"/>
      <c r="C40" s="8"/>
    </row>
    <row r="41" spans="1:3" x14ac:dyDescent="0.35">
      <c r="A41" s="8"/>
      <c r="B41" s="8"/>
      <c r="C41" s="8"/>
    </row>
    <row r="42" spans="1:3" x14ac:dyDescent="0.35">
      <c r="A42" s="8"/>
      <c r="B42" s="8"/>
      <c r="C42" s="8"/>
    </row>
    <row r="43" spans="1:3" x14ac:dyDescent="0.35">
      <c r="A43" s="8"/>
      <c r="B43" s="8"/>
      <c r="C43" s="8"/>
    </row>
    <row r="44" spans="1:3" x14ac:dyDescent="0.35">
      <c r="A44" s="8"/>
      <c r="B44" s="8"/>
      <c r="C44" s="8"/>
    </row>
    <row r="45" spans="1:3" x14ac:dyDescent="0.35">
      <c r="A45" s="8"/>
      <c r="B45" s="8"/>
      <c r="C45" s="8"/>
    </row>
    <row r="46" spans="1:3" x14ac:dyDescent="0.35">
      <c r="A46" s="8"/>
      <c r="B46" s="8"/>
      <c r="C46" s="8"/>
    </row>
    <row r="47" spans="1:3" x14ac:dyDescent="0.35">
      <c r="A47" s="8"/>
      <c r="B47" s="8"/>
      <c r="C47" s="8"/>
    </row>
    <row r="48" spans="1:3" x14ac:dyDescent="0.35">
      <c r="A48" s="8"/>
      <c r="B48" s="8"/>
      <c r="C48" s="8"/>
    </row>
    <row r="49" spans="1:3" x14ac:dyDescent="0.35">
      <c r="A49" s="8"/>
      <c r="B49" s="8"/>
      <c r="C49" s="8"/>
    </row>
    <row r="50" spans="1:3" x14ac:dyDescent="0.35">
      <c r="A50" s="8"/>
      <c r="B50" s="8"/>
      <c r="C50" s="8"/>
    </row>
    <row r="51" spans="1:3" x14ac:dyDescent="0.35">
      <c r="A51" s="8"/>
      <c r="B51" s="8"/>
      <c r="C51" s="8"/>
    </row>
    <row r="52" spans="1:3" x14ac:dyDescent="0.35">
      <c r="A52" s="8"/>
      <c r="B52" s="8"/>
      <c r="C52" s="8"/>
    </row>
    <row r="53" spans="1:3" x14ac:dyDescent="0.35">
      <c r="A53" s="8"/>
      <c r="B53" s="8"/>
      <c r="C53" s="8"/>
    </row>
    <row r="54" spans="1:3" x14ac:dyDescent="0.35">
      <c r="A54" s="8"/>
      <c r="B54" s="8"/>
      <c r="C54" s="8"/>
    </row>
    <row r="55" spans="1:3" x14ac:dyDescent="0.35">
      <c r="A55" s="8"/>
      <c r="B55" s="8"/>
      <c r="C55" s="8"/>
    </row>
    <row r="56" spans="1:3" x14ac:dyDescent="0.35">
      <c r="A56" s="8"/>
      <c r="B56" s="8"/>
      <c r="C56" s="8"/>
    </row>
    <row r="57" spans="1:3" x14ac:dyDescent="0.35">
      <c r="A57" s="8"/>
      <c r="B57" s="8"/>
      <c r="C57" s="8"/>
    </row>
    <row r="58" spans="1:3" x14ac:dyDescent="0.35">
      <c r="A58" s="8"/>
      <c r="B58" s="8"/>
      <c r="C58" s="8"/>
    </row>
    <row r="59" spans="1:3" x14ac:dyDescent="0.35">
      <c r="A59" s="8"/>
      <c r="B59" s="8"/>
      <c r="C59" s="8"/>
    </row>
    <row r="60" spans="1:3" x14ac:dyDescent="0.35">
      <c r="A60" s="8"/>
      <c r="B60" s="8"/>
      <c r="C60" s="8"/>
    </row>
    <row r="61" spans="1:3" x14ac:dyDescent="0.35">
      <c r="A61" s="8"/>
      <c r="B61" s="8"/>
      <c r="C61" s="8"/>
    </row>
    <row r="100" spans="1:3" x14ac:dyDescent="0.35">
      <c r="A100" s="8"/>
      <c r="B100" s="8"/>
      <c r="C100" s="8"/>
    </row>
    <row r="101" spans="1:3" x14ac:dyDescent="0.35">
      <c r="A101" s="8"/>
      <c r="B101" s="8"/>
      <c r="C101" s="8"/>
    </row>
    <row r="102" spans="1:3" x14ac:dyDescent="0.35">
      <c r="A102" s="8"/>
      <c r="B102" s="8"/>
      <c r="C102" s="8"/>
    </row>
    <row r="103" spans="1:3" x14ac:dyDescent="0.35">
      <c r="A103" s="8"/>
      <c r="B103" s="8"/>
      <c r="C103" s="8"/>
    </row>
    <row r="104" spans="1:3" x14ac:dyDescent="0.35">
      <c r="A104" s="8"/>
      <c r="B104" s="8"/>
      <c r="C104" s="8"/>
    </row>
    <row r="105" spans="1:3" x14ac:dyDescent="0.35">
      <c r="A105" s="8"/>
      <c r="B105" s="8"/>
      <c r="C105" s="8"/>
    </row>
    <row r="106" spans="1:3" x14ac:dyDescent="0.35">
      <c r="A106" s="8"/>
      <c r="B106" s="8"/>
      <c r="C106" s="8"/>
    </row>
    <row r="107" spans="1:3" x14ac:dyDescent="0.35">
      <c r="A107" s="8"/>
      <c r="B107" s="8"/>
      <c r="C107" s="8"/>
    </row>
    <row r="108" spans="1:3" x14ac:dyDescent="0.35">
      <c r="A108" s="8"/>
      <c r="B108" s="8"/>
      <c r="C108" s="8"/>
    </row>
    <row r="109" spans="1:3" x14ac:dyDescent="0.35">
      <c r="A109" s="8"/>
      <c r="B109" s="8"/>
      <c r="C109" s="8"/>
    </row>
    <row r="110" spans="1:3" x14ac:dyDescent="0.35">
      <c r="A110" s="8"/>
      <c r="B110" s="8"/>
      <c r="C110" s="8"/>
    </row>
    <row r="111" spans="1:3" x14ac:dyDescent="0.35">
      <c r="A111" s="8"/>
      <c r="B111" s="8"/>
      <c r="C111" s="8"/>
    </row>
    <row r="112" spans="1:3" x14ac:dyDescent="0.35">
      <c r="A112" s="8"/>
      <c r="B112" s="8"/>
      <c r="C112" s="8"/>
    </row>
    <row r="113" spans="1:3" x14ac:dyDescent="0.35">
      <c r="A113" s="8"/>
      <c r="B113" s="8"/>
      <c r="C113" s="8"/>
    </row>
    <row r="114" spans="1:3" x14ac:dyDescent="0.35">
      <c r="A114" s="8"/>
      <c r="B114" s="8"/>
      <c r="C114" s="8"/>
    </row>
    <row r="115" spans="1:3" x14ac:dyDescent="0.35">
      <c r="A115" s="8"/>
      <c r="B115" s="8"/>
      <c r="C115" s="8"/>
    </row>
    <row r="116" spans="1:3" x14ac:dyDescent="0.35">
      <c r="A116" s="8"/>
      <c r="B116" s="8"/>
      <c r="C116" s="8"/>
    </row>
    <row r="117" spans="1:3" x14ac:dyDescent="0.35">
      <c r="A117" s="8"/>
      <c r="B117" s="8"/>
      <c r="C117" s="8"/>
    </row>
    <row r="118" spans="1:3" x14ac:dyDescent="0.35">
      <c r="A118" s="8"/>
      <c r="B118" s="8"/>
      <c r="C118" s="8"/>
    </row>
    <row r="119" spans="1:3" x14ac:dyDescent="0.35">
      <c r="A119" s="8"/>
      <c r="B119" s="8"/>
      <c r="C119" s="8"/>
    </row>
    <row r="120" spans="1:3" x14ac:dyDescent="0.35">
      <c r="A120" s="8"/>
      <c r="B120" s="8"/>
      <c r="C120" s="8"/>
    </row>
    <row r="121" spans="1:3" x14ac:dyDescent="0.35">
      <c r="A121" s="8"/>
      <c r="B121" s="8"/>
      <c r="C121" s="8"/>
    </row>
    <row r="122" spans="1:3" x14ac:dyDescent="0.35">
      <c r="A122" s="8"/>
      <c r="B122" s="8"/>
      <c r="C122" s="8"/>
    </row>
    <row r="123" spans="1:3" x14ac:dyDescent="0.35">
      <c r="A123" s="8"/>
      <c r="B123" s="8"/>
      <c r="C123" s="8"/>
    </row>
    <row r="124" spans="1:3" x14ac:dyDescent="0.35">
      <c r="A124" s="8"/>
      <c r="B124" s="8"/>
      <c r="C124" s="8"/>
    </row>
    <row r="125" spans="1:3" x14ac:dyDescent="0.35">
      <c r="A125" s="8"/>
      <c r="B125" s="8"/>
      <c r="C125" s="8"/>
    </row>
    <row r="126" spans="1:3" x14ac:dyDescent="0.35">
      <c r="A126" s="8"/>
      <c r="B126" s="8"/>
      <c r="C126" s="8"/>
    </row>
    <row r="127" spans="1:3" x14ac:dyDescent="0.35">
      <c r="A127" s="8"/>
      <c r="B127" s="8"/>
      <c r="C127" s="8"/>
    </row>
    <row r="128" spans="1:3" x14ac:dyDescent="0.35">
      <c r="A128" s="8"/>
      <c r="B128" s="8"/>
      <c r="C128" s="8"/>
    </row>
    <row r="129" spans="1:3" x14ac:dyDescent="0.35">
      <c r="A129" s="8"/>
      <c r="B129" s="8"/>
      <c r="C129" s="8"/>
    </row>
    <row r="130" spans="1:3" x14ac:dyDescent="0.35">
      <c r="A130" s="8"/>
      <c r="B130" s="8"/>
      <c r="C130" s="8"/>
    </row>
    <row r="131" spans="1:3" x14ac:dyDescent="0.35">
      <c r="A131" s="8"/>
      <c r="B131" s="8"/>
      <c r="C131" s="8"/>
    </row>
    <row r="132" spans="1:3" x14ac:dyDescent="0.35">
      <c r="A132" s="8"/>
      <c r="B132" s="8"/>
      <c r="C132" s="8"/>
    </row>
    <row r="133" spans="1:3" x14ac:dyDescent="0.35">
      <c r="A133" s="8"/>
      <c r="B133" s="8"/>
      <c r="C133" s="8"/>
    </row>
    <row r="134" spans="1:3" x14ac:dyDescent="0.35">
      <c r="A134" s="8"/>
      <c r="B134" s="8"/>
      <c r="C134" s="8"/>
    </row>
    <row r="135" spans="1:3" x14ac:dyDescent="0.35">
      <c r="A135" s="8"/>
      <c r="B135" s="8"/>
      <c r="C135" s="8"/>
    </row>
    <row r="136" spans="1:3" x14ac:dyDescent="0.35">
      <c r="A136" s="8"/>
      <c r="B136" s="8"/>
      <c r="C136" s="8"/>
    </row>
    <row r="137" spans="1:3" x14ac:dyDescent="0.35">
      <c r="A137" s="8"/>
      <c r="B137" s="8"/>
      <c r="C137" s="8"/>
    </row>
    <row r="138" spans="1:3" x14ac:dyDescent="0.35">
      <c r="A138" s="8"/>
      <c r="B138" s="8"/>
      <c r="C138" s="8"/>
    </row>
    <row r="139" spans="1:3" x14ac:dyDescent="0.35">
      <c r="A139" s="8"/>
      <c r="B139" s="8"/>
      <c r="C139" s="8"/>
    </row>
    <row r="140" spans="1:3" x14ac:dyDescent="0.35">
      <c r="A140" s="8"/>
      <c r="B140" s="8"/>
      <c r="C140" s="8"/>
    </row>
    <row r="141" spans="1:3" x14ac:dyDescent="0.35">
      <c r="A141" s="8"/>
      <c r="B141" s="8"/>
      <c r="C141" s="8"/>
    </row>
    <row r="142" spans="1:3" x14ac:dyDescent="0.35">
      <c r="A142" s="8"/>
      <c r="B142" s="8"/>
      <c r="C142" s="8"/>
    </row>
    <row r="143" spans="1:3" x14ac:dyDescent="0.35">
      <c r="A143" s="8"/>
      <c r="B143" s="8"/>
      <c r="C143" s="8"/>
    </row>
    <row r="144" spans="1:3" x14ac:dyDescent="0.35">
      <c r="A144" s="8"/>
      <c r="B144" s="8"/>
      <c r="C144" s="8"/>
    </row>
    <row r="145" spans="1:3" x14ac:dyDescent="0.35">
      <c r="A145" s="8"/>
      <c r="B145" s="8"/>
      <c r="C145" s="8"/>
    </row>
    <row r="146" spans="1:3" x14ac:dyDescent="0.35">
      <c r="A146" s="8"/>
      <c r="B146" s="8"/>
      <c r="C146" s="8"/>
    </row>
    <row r="147" spans="1:3" x14ac:dyDescent="0.35">
      <c r="A147" s="8"/>
      <c r="B147" s="8"/>
      <c r="C147" s="8"/>
    </row>
    <row r="148" spans="1:3" x14ac:dyDescent="0.35">
      <c r="A148" s="8"/>
      <c r="B148" s="8"/>
      <c r="C148" s="8"/>
    </row>
    <row r="149" spans="1:3" x14ac:dyDescent="0.35">
      <c r="A149" s="8"/>
      <c r="B149" s="8"/>
      <c r="C149" s="8"/>
    </row>
    <row r="150" spans="1:3" x14ac:dyDescent="0.35">
      <c r="A150" s="8"/>
      <c r="B150" s="8"/>
      <c r="C150" s="8"/>
    </row>
    <row r="151" spans="1:3" x14ac:dyDescent="0.35">
      <c r="A151" s="8"/>
      <c r="B151" s="8"/>
      <c r="C151" s="8"/>
    </row>
    <row r="152" spans="1:3" x14ac:dyDescent="0.35">
      <c r="A152" s="8"/>
      <c r="B152" s="8"/>
      <c r="C152" s="8"/>
    </row>
    <row r="153" spans="1:3" x14ac:dyDescent="0.35">
      <c r="A153" s="8"/>
      <c r="B153" s="8"/>
      <c r="C153" s="8"/>
    </row>
    <row r="154" spans="1:3" x14ac:dyDescent="0.35">
      <c r="A154" s="8"/>
      <c r="B154" s="8"/>
      <c r="C154" s="8"/>
    </row>
    <row r="155" spans="1:3" x14ac:dyDescent="0.35">
      <c r="A155" s="8"/>
      <c r="B155" s="8"/>
      <c r="C155" s="8"/>
    </row>
    <row r="156" spans="1:3" x14ac:dyDescent="0.35">
      <c r="A156" s="8"/>
      <c r="B156" s="8"/>
      <c r="C156" s="8"/>
    </row>
    <row r="157" spans="1:3" x14ac:dyDescent="0.35">
      <c r="A157" s="8"/>
      <c r="B157" s="8"/>
      <c r="C157" s="8"/>
    </row>
    <row r="158" spans="1:3" x14ac:dyDescent="0.35">
      <c r="A158" s="8"/>
      <c r="B158" s="8"/>
      <c r="C158" s="8"/>
    </row>
    <row r="159" spans="1:3" x14ac:dyDescent="0.35">
      <c r="A159" s="8"/>
      <c r="B159" s="8"/>
      <c r="C159" s="8"/>
    </row>
    <row r="160" spans="1:3" x14ac:dyDescent="0.35">
      <c r="A160" s="8"/>
      <c r="B160" s="8"/>
      <c r="C160" s="8"/>
    </row>
    <row r="161" spans="1:3" x14ac:dyDescent="0.35">
      <c r="A161" s="8"/>
      <c r="B161" s="8"/>
      <c r="C161" s="8"/>
    </row>
    <row r="162" spans="1:3" x14ac:dyDescent="0.35">
      <c r="A162" s="8"/>
      <c r="B162" s="8"/>
      <c r="C162" s="8"/>
    </row>
    <row r="163" spans="1:3" x14ac:dyDescent="0.35">
      <c r="A163" s="8"/>
      <c r="B163" s="8"/>
      <c r="C163" s="8"/>
    </row>
    <row r="164" spans="1:3" x14ac:dyDescent="0.35">
      <c r="A164" s="8"/>
      <c r="B164" s="8"/>
      <c r="C164" s="8"/>
    </row>
    <row r="165" spans="1:3" x14ac:dyDescent="0.35">
      <c r="A165" s="8"/>
      <c r="B165" s="8"/>
      <c r="C165" s="8"/>
    </row>
    <row r="166" spans="1:3" x14ac:dyDescent="0.35">
      <c r="A166" s="8"/>
      <c r="B166" s="8"/>
      <c r="C166" s="8"/>
    </row>
    <row r="167" spans="1:3" x14ac:dyDescent="0.35">
      <c r="A167" s="8"/>
      <c r="B167" s="8"/>
      <c r="C167" s="8"/>
    </row>
    <row r="168" spans="1:3" x14ac:dyDescent="0.35">
      <c r="A168" s="8"/>
      <c r="B168" s="8"/>
      <c r="C168" s="8"/>
    </row>
    <row r="169" spans="1:3" x14ac:dyDescent="0.35">
      <c r="A169" s="8"/>
      <c r="B169" s="8"/>
      <c r="C169" s="8"/>
    </row>
    <row r="170" spans="1:3" x14ac:dyDescent="0.35">
      <c r="A170" s="8"/>
      <c r="B170" s="8"/>
      <c r="C170" s="8"/>
    </row>
    <row r="171" spans="1:3" x14ac:dyDescent="0.35">
      <c r="A171" s="8"/>
      <c r="B171" s="8"/>
      <c r="C171" s="8"/>
    </row>
    <row r="172" spans="1:3" x14ac:dyDescent="0.35">
      <c r="A172" s="8"/>
      <c r="B172" s="8"/>
      <c r="C172" s="8"/>
    </row>
    <row r="173" spans="1:3" x14ac:dyDescent="0.35">
      <c r="A173" s="8"/>
      <c r="B173" s="8"/>
      <c r="C173" s="8"/>
    </row>
    <row r="174" spans="1:3" x14ac:dyDescent="0.35">
      <c r="A174" s="8"/>
      <c r="B174" s="8"/>
      <c r="C174" s="8"/>
    </row>
    <row r="175" spans="1:3" x14ac:dyDescent="0.35">
      <c r="A175" s="8"/>
      <c r="B175" s="8"/>
      <c r="C175" s="8"/>
    </row>
    <row r="176" spans="1:3" x14ac:dyDescent="0.35">
      <c r="A176" s="8"/>
      <c r="B176" s="8"/>
      <c r="C176" s="8"/>
    </row>
    <row r="177" spans="1:3" x14ac:dyDescent="0.35">
      <c r="A177" s="8"/>
      <c r="B177" s="8"/>
      <c r="C177" s="8"/>
    </row>
    <row r="178" spans="1:3" x14ac:dyDescent="0.35">
      <c r="A178" s="8"/>
      <c r="B178" s="8"/>
      <c r="C178" s="8"/>
    </row>
    <row r="179" spans="1:3" x14ac:dyDescent="0.35">
      <c r="A179" s="8"/>
      <c r="B179" s="8"/>
      <c r="C179" s="8"/>
    </row>
    <row r="180" spans="1:3" x14ac:dyDescent="0.35">
      <c r="A180" s="8"/>
      <c r="B180" s="8"/>
      <c r="C180" s="8"/>
    </row>
    <row r="181" spans="1:3" x14ac:dyDescent="0.35">
      <c r="A181" s="8"/>
      <c r="B181" s="8"/>
      <c r="C181" s="8"/>
    </row>
    <row r="182" spans="1:3" x14ac:dyDescent="0.35">
      <c r="A182" s="8"/>
      <c r="B182" s="8"/>
      <c r="C182" s="8"/>
    </row>
    <row r="183" spans="1:3" x14ac:dyDescent="0.35">
      <c r="A183" s="8"/>
      <c r="B183" s="8"/>
      <c r="C183" s="8"/>
    </row>
    <row r="184" spans="1:3" x14ac:dyDescent="0.35">
      <c r="A184" s="8"/>
      <c r="B184" s="8"/>
      <c r="C184" s="8"/>
    </row>
    <row r="185" spans="1:3" x14ac:dyDescent="0.35">
      <c r="A185" s="8"/>
      <c r="B185" s="8"/>
      <c r="C185" s="8"/>
    </row>
    <row r="186" spans="1:3" x14ac:dyDescent="0.35">
      <c r="A186" s="8"/>
      <c r="B186" s="8"/>
      <c r="C186" s="8"/>
    </row>
    <row r="187" spans="1:3" x14ac:dyDescent="0.35">
      <c r="A187" s="8"/>
      <c r="B187" s="8"/>
      <c r="C187" s="8"/>
    </row>
    <row r="188" spans="1:3" x14ac:dyDescent="0.35">
      <c r="A188" s="8"/>
      <c r="B188" s="8"/>
      <c r="C188" s="8"/>
    </row>
    <row r="189" spans="1:3" x14ac:dyDescent="0.35">
      <c r="A189" s="8"/>
      <c r="B189" s="8"/>
      <c r="C189" s="8"/>
    </row>
    <row r="190" spans="1:3" x14ac:dyDescent="0.35">
      <c r="A190" s="8"/>
      <c r="B190" s="8"/>
      <c r="C190" s="8"/>
    </row>
    <row r="191" spans="1:3" x14ac:dyDescent="0.35">
      <c r="A191" s="8"/>
      <c r="B191" s="8"/>
      <c r="C191" s="8"/>
    </row>
    <row r="192" spans="1:3" x14ac:dyDescent="0.35">
      <c r="A192" s="8"/>
      <c r="B192" s="8"/>
      <c r="C192" s="8"/>
    </row>
    <row r="193" spans="1:3" x14ac:dyDescent="0.35">
      <c r="A193" s="8"/>
      <c r="B193" s="8"/>
      <c r="C193" s="8"/>
    </row>
    <row r="194" spans="1:3" x14ac:dyDescent="0.35">
      <c r="A194" s="8"/>
      <c r="B194" s="8"/>
      <c r="C194" s="8"/>
    </row>
    <row r="195" spans="1:3" x14ac:dyDescent="0.35">
      <c r="A195" s="8"/>
      <c r="B195" s="8"/>
      <c r="C195" s="8"/>
    </row>
    <row r="196" spans="1:3" x14ac:dyDescent="0.35">
      <c r="A196" s="8"/>
      <c r="B196" s="8"/>
      <c r="C196" s="8"/>
    </row>
    <row r="197" spans="1:3" x14ac:dyDescent="0.35">
      <c r="A197" s="8"/>
      <c r="B197" s="8"/>
      <c r="C197" s="8"/>
    </row>
    <row r="198" spans="1:3" x14ac:dyDescent="0.35">
      <c r="A198" s="8"/>
      <c r="B198" s="8"/>
      <c r="C198" s="8"/>
    </row>
    <row r="199" spans="1:3" x14ac:dyDescent="0.35">
      <c r="A199" s="8"/>
      <c r="B199" s="8"/>
      <c r="C199" s="8"/>
    </row>
    <row r="200" spans="1:3" x14ac:dyDescent="0.35">
      <c r="A200" s="8"/>
      <c r="B200" s="8"/>
      <c r="C200" s="8"/>
    </row>
    <row r="201" spans="1:3" x14ac:dyDescent="0.35">
      <c r="A201" s="8"/>
      <c r="B201" s="8"/>
      <c r="C201" s="8"/>
    </row>
    <row r="202" spans="1:3" x14ac:dyDescent="0.35">
      <c r="A202" s="8"/>
      <c r="B202" s="8"/>
      <c r="C202" s="8"/>
    </row>
    <row r="203" spans="1:3" x14ac:dyDescent="0.35">
      <c r="A203" s="8"/>
      <c r="B203" s="8"/>
      <c r="C203" s="8"/>
    </row>
    <row r="204" spans="1:3" x14ac:dyDescent="0.35">
      <c r="A204" s="8"/>
      <c r="B204" s="8"/>
      <c r="C204" s="8"/>
    </row>
    <row r="205" spans="1:3" x14ac:dyDescent="0.35">
      <c r="A205" s="8"/>
      <c r="B205" s="8"/>
      <c r="C205" s="8"/>
    </row>
    <row r="206" spans="1:3" x14ac:dyDescent="0.35">
      <c r="A206" s="8"/>
      <c r="B206" s="8"/>
      <c r="C206" s="8"/>
    </row>
    <row r="207" spans="1:3" x14ac:dyDescent="0.35">
      <c r="A207" s="8"/>
      <c r="B207" s="8"/>
      <c r="C207" s="8"/>
    </row>
    <row r="208" spans="1:3" x14ac:dyDescent="0.35">
      <c r="A208" s="8"/>
      <c r="B208" s="8"/>
      <c r="C208" s="8"/>
    </row>
    <row r="209" spans="1:3" x14ac:dyDescent="0.35">
      <c r="A209" s="8"/>
      <c r="B209" s="8"/>
      <c r="C209" s="8"/>
    </row>
    <row r="210" spans="1:3" x14ac:dyDescent="0.35">
      <c r="A210" s="8"/>
      <c r="B210" s="8"/>
      <c r="C210" s="8"/>
    </row>
    <row r="211" spans="1:3" x14ac:dyDescent="0.35">
      <c r="A211" s="8"/>
      <c r="B211" s="8"/>
      <c r="C211" s="8"/>
    </row>
    <row r="212" spans="1:3" x14ac:dyDescent="0.35">
      <c r="A212" s="8"/>
      <c r="B212" s="8"/>
      <c r="C212" s="8"/>
    </row>
    <row r="213" spans="1:3" x14ac:dyDescent="0.35">
      <c r="A213" s="8"/>
      <c r="B213" s="8"/>
      <c r="C213" s="8"/>
    </row>
    <row r="214" spans="1:3" x14ac:dyDescent="0.35">
      <c r="A214" s="8"/>
      <c r="B214" s="8"/>
      <c r="C214" s="8"/>
    </row>
    <row r="215" spans="1:3" x14ac:dyDescent="0.35">
      <c r="A215" s="8"/>
      <c r="B215" s="8"/>
      <c r="C215" s="8"/>
    </row>
    <row r="216" spans="1:3" x14ac:dyDescent="0.35">
      <c r="A216" s="8"/>
      <c r="B216" s="8"/>
      <c r="C216" s="8"/>
    </row>
    <row r="217" spans="1:3" x14ac:dyDescent="0.35">
      <c r="A217" s="8"/>
      <c r="B217" s="8"/>
      <c r="C217" s="8"/>
    </row>
    <row r="218" spans="1:3" x14ac:dyDescent="0.35">
      <c r="A218" s="8"/>
      <c r="B218" s="8"/>
      <c r="C218" s="8"/>
    </row>
    <row r="219" spans="1:3" x14ac:dyDescent="0.35">
      <c r="A219" s="8"/>
      <c r="B219" s="8"/>
      <c r="C219" s="8"/>
    </row>
    <row r="220" spans="1:3" x14ac:dyDescent="0.35">
      <c r="A220" s="8"/>
      <c r="B220" s="8"/>
      <c r="C220" s="8"/>
    </row>
    <row r="221" spans="1:3" x14ac:dyDescent="0.35">
      <c r="A221" s="8"/>
      <c r="B221" s="8"/>
      <c r="C221" s="8"/>
    </row>
    <row r="222" spans="1:3" x14ac:dyDescent="0.35">
      <c r="A222" s="8"/>
      <c r="B222" s="8"/>
      <c r="C222" s="8"/>
    </row>
    <row r="223" spans="1:3" x14ac:dyDescent="0.35">
      <c r="A223" s="8"/>
      <c r="B223" s="8"/>
      <c r="C223" s="8"/>
    </row>
    <row r="224" spans="1:3" x14ac:dyDescent="0.35">
      <c r="A224" s="8"/>
      <c r="B224" s="8"/>
      <c r="C224" s="8"/>
    </row>
    <row r="225" spans="1:3" x14ac:dyDescent="0.35">
      <c r="A225" s="8"/>
      <c r="B225" s="8"/>
      <c r="C225" s="8"/>
    </row>
    <row r="226" spans="1:3" x14ac:dyDescent="0.35">
      <c r="A226" s="8"/>
      <c r="B226" s="8"/>
      <c r="C226" s="8"/>
    </row>
    <row r="227" spans="1:3" x14ac:dyDescent="0.35">
      <c r="A227" s="8"/>
      <c r="B227" s="8"/>
      <c r="C227" s="8"/>
    </row>
    <row r="228" spans="1:3" x14ac:dyDescent="0.35">
      <c r="A228" s="8"/>
      <c r="B228" s="8"/>
      <c r="C228" s="8"/>
    </row>
    <row r="229" spans="1:3" x14ac:dyDescent="0.35">
      <c r="A229" s="8"/>
      <c r="B229" s="8"/>
      <c r="C229" s="8"/>
    </row>
    <row r="230" spans="1:3" x14ac:dyDescent="0.35">
      <c r="A230" s="8"/>
      <c r="B230" s="8"/>
      <c r="C230" s="8"/>
    </row>
    <row r="231" spans="1:3" x14ac:dyDescent="0.35">
      <c r="A231" s="8"/>
      <c r="B231" s="8"/>
      <c r="C231" s="8"/>
    </row>
    <row r="232" spans="1:3" x14ac:dyDescent="0.35">
      <c r="A232" s="8"/>
      <c r="B232" s="8"/>
      <c r="C232" s="8"/>
    </row>
    <row r="233" spans="1:3" x14ac:dyDescent="0.35">
      <c r="A233" s="8"/>
      <c r="B233" s="8"/>
      <c r="C233" s="8"/>
    </row>
    <row r="234" spans="1:3" x14ac:dyDescent="0.35">
      <c r="A234" s="8"/>
      <c r="B234" s="8"/>
      <c r="C234" s="8"/>
    </row>
    <row r="235" spans="1:3" x14ac:dyDescent="0.35">
      <c r="A235" s="8"/>
      <c r="B235" s="8"/>
      <c r="C235" s="8"/>
    </row>
    <row r="236" spans="1:3" x14ac:dyDescent="0.35">
      <c r="A236" s="8"/>
      <c r="B236" s="8"/>
      <c r="C236" s="8"/>
    </row>
    <row r="237" spans="1:3" x14ac:dyDescent="0.35">
      <c r="A237" s="8"/>
      <c r="B237" s="8"/>
      <c r="C237" s="8"/>
    </row>
    <row r="238" spans="1:3" x14ac:dyDescent="0.35">
      <c r="A238" s="8"/>
      <c r="B238" s="8"/>
      <c r="C238" s="8"/>
    </row>
    <row r="239" spans="1:3" x14ac:dyDescent="0.35">
      <c r="A239" s="8"/>
      <c r="B239" s="8"/>
      <c r="C239" s="8"/>
    </row>
    <row r="240" spans="1:3" x14ac:dyDescent="0.35">
      <c r="A240" s="8"/>
      <c r="B240" s="8"/>
      <c r="C240" s="8"/>
    </row>
    <row r="241" spans="1:3" x14ac:dyDescent="0.35">
      <c r="A241" s="8"/>
      <c r="B241" s="8"/>
      <c r="C241" s="8"/>
    </row>
    <row r="242" spans="1:3" x14ac:dyDescent="0.35">
      <c r="A242" s="8"/>
      <c r="B242" s="8"/>
      <c r="C242" s="8"/>
    </row>
    <row r="243" spans="1:3" x14ac:dyDescent="0.35">
      <c r="A243" s="8"/>
      <c r="B243" s="8"/>
      <c r="C243" s="8"/>
    </row>
    <row r="244" spans="1:3" x14ac:dyDescent="0.35">
      <c r="A244" s="8"/>
      <c r="B244" s="8"/>
      <c r="C244" s="8"/>
    </row>
    <row r="245" spans="1:3" x14ac:dyDescent="0.35">
      <c r="A245" s="8"/>
      <c r="B245" s="8"/>
      <c r="C245" s="8"/>
    </row>
    <row r="246" spans="1:3" x14ac:dyDescent="0.35">
      <c r="A246" s="8"/>
      <c r="B246" s="8"/>
      <c r="C246" s="8"/>
    </row>
    <row r="247" spans="1:3" x14ac:dyDescent="0.35">
      <c r="A247" s="8"/>
      <c r="B247" s="8"/>
      <c r="C247" s="8"/>
    </row>
    <row r="248" spans="1:3" x14ac:dyDescent="0.35">
      <c r="A248" s="8"/>
      <c r="B248" s="8"/>
      <c r="C248" s="8"/>
    </row>
    <row r="249" spans="1:3" x14ac:dyDescent="0.35">
      <c r="A249" s="8"/>
      <c r="B249" s="8"/>
      <c r="C249" s="8"/>
    </row>
    <row r="250" spans="1:3" x14ac:dyDescent="0.35">
      <c r="A250" s="8"/>
      <c r="B250" s="8"/>
      <c r="C250" s="8"/>
    </row>
    <row r="251" spans="1:3" x14ac:dyDescent="0.35">
      <c r="A251" s="8"/>
      <c r="B251" s="8"/>
      <c r="C251" s="8"/>
    </row>
    <row r="252" spans="1:3" x14ac:dyDescent="0.35">
      <c r="A252" s="8"/>
      <c r="B252" s="8"/>
      <c r="C252" s="8"/>
    </row>
    <row r="253" spans="1:3" x14ac:dyDescent="0.35">
      <c r="A253" s="8"/>
      <c r="B253" s="8"/>
      <c r="C253" s="8"/>
    </row>
    <row r="254" spans="1:3" x14ac:dyDescent="0.35">
      <c r="A254" s="8"/>
      <c r="B254" s="8"/>
      <c r="C254" s="8"/>
    </row>
    <row r="255" spans="1:3" x14ac:dyDescent="0.35">
      <c r="A255" s="8"/>
      <c r="B255" s="8"/>
      <c r="C255" s="8"/>
    </row>
    <row r="256" spans="1:3" x14ac:dyDescent="0.35">
      <c r="A256" s="8"/>
      <c r="B256" s="8"/>
      <c r="C256" s="8"/>
    </row>
    <row r="257" spans="1:3" x14ac:dyDescent="0.35">
      <c r="A257" s="8"/>
      <c r="B257" s="8"/>
      <c r="C257" s="8"/>
    </row>
    <row r="258" spans="1:3" x14ac:dyDescent="0.35">
      <c r="A258" s="8"/>
      <c r="B258" s="8"/>
      <c r="C258" s="8"/>
    </row>
    <row r="259" spans="1:3" x14ac:dyDescent="0.35">
      <c r="A259" s="8"/>
      <c r="B259" s="8"/>
      <c r="C259" s="8"/>
    </row>
    <row r="260" spans="1:3" x14ac:dyDescent="0.35">
      <c r="A260" s="8"/>
      <c r="B260" s="8"/>
      <c r="C260" s="8"/>
    </row>
    <row r="261" spans="1:3" x14ac:dyDescent="0.35">
      <c r="A261" s="8"/>
      <c r="B261" s="8"/>
      <c r="C261" s="8"/>
    </row>
    <row r="262" spans="1:3" x14ac:dyDescent="0.35">
      <c r="A262" s="8"/>
      <c r="B262" s="8"/>
      <c r="C262" s="8"/>
    </row>
    <row r="263" spans="1:3" x14ac:dyDescent="0.35">
      <c r="A263" s="8"/>
      <c r="B263" s="8"/>
      <c r="C263" s="8"/>
    </row>
    <row r="264" spans="1:3" x14ac:dyDescent="0.35">
      <c r="A264" s="8"/>
      <c r="B264" s="8"/>
      <c r="C264" s="8"/>
    </row>
    <row r="265" spans="1:3" x14ac:dyDescent="0.35">
      <c r="A265" s="8"/>
      <c r="B265" s="8"/>
      <c r="C265" s="8"/>
    </row>
    <row r="266" spans="1:3" x14ac:dyDescent="0.35">
      <c r="A266" s="8"/>
      <c r="B266" s="8"/>
      <c r="C266" s="8"/>
    </row>
    <row r="267" spans="1:3" x14ac:dyDescent="0.35">
      <c r="A267" s="8"/>
      <c r="B267" s="8"/>
      <c r="C267" s="8"/>
    </row>
    <row r="268" spans="1:3" x14ac:dyDescent="0.35">
      <c r="A268" s="8"/>
      <c r="B268" s="8"/>
      <c r="C268" s="8"/>
    </row>
    <row r="269" spans="1:3" x14ac:dyDescent="0.35">
      <c r="A269" s="8"/>
      <c r="B269" s="8"/>
      <c r="C269" s="8"/>
    </row>
    <row r="270" spans="1:3" x14ac:dyDescent="0.35">
      <c r="A270" s="8"/>
      <c r="B270" s="8"/>
      <c r="C270" s="8"/>
    </row>
    <row r="271" spans="1:3" x14ac:dyDescent="0.35">
      <c r="A271" s="8"/>
      <c r="B271" s="8"/>
      <c r="C271" s="8"/>
    </row>
    <row r="272" spans="1:3" x14ac:dyDescent="0.35">
      <c r="A272" s="8"/>
      <c r="B272" s="8"/>
      <c r="C272" s="8"/>
    </row>
    <row r="273" spans="1:3" x14ac:dyDescent="0.35">
      <c r="A273" s="8"/>
      <c r="B273" s="8"/>
      <c r="C273" s="8"/>
    </row>
    <row r="274" spans="1:3" x14ac:dyDescent="0.35">
      <c r="A274" s="8"/>
      <c r="B274" s="8"/>
      <c r="C274" s="8"/>
    </row>
    <row r="275" spans="1:3" x14ac:dyDescent="0.35">
      <c r="A275" s="8"/>
      <c r="B275" s="8"/>
      <c r="C275" s="8"/>
    </row>
    <row r="276" spans="1:3" x14ac:dyDescent="0.35">
      <c r="A276" s="8"/>
      <c r="B276" s="8"/>
      <c r="C276" s="8"/>
    </row>
    <row r="277" spans="1:3" x14ac:dyDescent="0.35">
      <c r="A277" s="8"/>
      <c r="B277" s="8"/>
      <c r="C277" s="8"/>
    </row>
    <row r="278" spans="1:3" x14ac:dyDescent="0.35">
      <c r="A278" s="8"/>
      <c r="B278" s="8"/>
      <c r="C278" s="8"/>
    </row>
    <row r="279" spans="1:3" x14ac:dyDescent="0.35">
      <c r="A279" s="8"/>
      <c r="B279" s="8"/>
      <c r="C279" s="8"/>
    </row>
    <row r="280" spans="1:3" x14ac:dyDescent="0.35">
      <c r="A280" s="8"/>
      <c r="B280" s="8"/>
      <c r="C280" s="8"/>
    </row>
    <row r="281" spans="1:3" x14ac:dyDescent="0.35">
      <c r="A281" s="8"/>
      <c r="B281" s="8"/>
      <c r="C281" s="8"/>
    </row>
    <row r="282" spans="1:3" x14ac:dyDescent="0.35">
      <c r="A282" s="8"/>
      <c r="B282" s="8"/>
      <c r="C282" s="8"/>
    </row>
    <row r="283" spans="1:3" x14ac:dyDescent="0.35">
      <c r="A283" s="8"/>
      <c r="B283" s="8"/>
      <c r="C283" s="8"/>
    </row>
    <row r="284" spans="1:3" x14ac:dyDescent="0.35">
      <c r="A284" s="8"/>
      <c r="B284" s="8"/>
      <c r="C284" s="8"/>
    </row>
    <row r="285" spans="1:3" x14ac:dyDescent="0.35">
      <c r="A285" s="8"/>
      <c r="B285" s="8"/>
      <c r="C285" s="8"/>
    </row>
    <row r="286" spans="1:3" x14ac:dyDescent="0.35">
      <c r="A286" s="8"/>
      <c r="B286" s="8"/>
      <c r="C286" s="8"/>
    </row>
    <row r="287" spans="1:3" x14ac:dyDescent="0.35">
      <c r="A287" s="8"/>
      <c r="B287" s="8"/>
      <c r="C287" s="8"/>
    </row>
    <row r="288" spans="1:3" x14ac:dyDescent="0.35">
      <c r="A288" s="8"/>
      <c r="B288" s="8"/>
      <c r="C288" s="8"/>
    </row>
    <row r="289" spans="1:3" x14ac:dyDescent="0.35">
      <c r="A289" s="8"/>
      <c r="B289" s="8"/>
      <c r="C289" s="8"/>
    </row>
    <row r="290" spans="1:3" x14ac:dyDescent="0.35">
      <c r="A290" s="8"/>
      <c r="B290" s="8"/>
      <c r="C290" s="8"/>
    </row>
    <row r="291" spans="1:3" x14ac:dyDescent="0.35">
      <c r="A291" s="8"/>
      <c r="B291" s="8"/>
      <c r="C291" s="8"/>
    </row>
    <row r="292" spans="1:3" x14ac:dyDescent="0.35">
      <c r="A292" s="8"/>
      <c r="B292" s="8"/>
      <c r="C292" s="8"/>
    </row>
    <row r="293" spans="1:3" x14ac:dyDescent="0.35">
      <c r="A293" s="8"/>
      <c r="B293" s="8"/>
      <c r="C293" s="8"/>
    </row>
    <row r="294" spans="1:3" x14ac:dyDescent="0.35">
      <c r="A294" s="8"/>
      <c r="B294" s="8"/>
      <c r="C294" s="8"/>
    </row>
    <row r="295" spans="1:3" x14ac:dyDescent="0.35">
      <c r="A295" s="8"/>
      <c r="B295" s="8"/>
      <c r="C295" s="8"/>
    </row>
    <row r="296" spans="1:3" x14ac:dyDescent="0.35">
      <c r="A296" s="8"/>
      <c r="B296" s="8"/>
      <c r="C296" s="8"/>
    </row>
    <row r="297" spans="1:3" x14ac:dyDescent="0.35">
      <c r="A297" s="8"/>
      <c r="B297" s="8"/>
      <c r="C297" s="8"/>
    </row>
    <row r="298" spans="1:3" x14ac:dyDescent="0.35">
      <c r="A298" s="8"/>
      <c r="B298" s="8"/>
      <c r="C298" s="8"/>
    </row>
    <row r="299" spans="1:3" x14ac:dyDescent="0.35">
      <c r="A299" s="8"/>
      <c r="B299" s="8"/>
      <c r="C299" s="8"/>
    </row>
    <row r="300" spans="1:3" x14ac:dyDescent="0.35">
      <c r="A300" s="8"/>
      <c r="B300" s="8"/>
      <c r="C300" s="8"/>
    </row>
    <row r="301" spans="1:3" x14ac:dyDescent="0.35">
      <c r="A301" s="8"/>
      <c r="B301" s="8"/>
      <c r="C301" s="8"/>
    </row>
  </sheetData>
  <sortState ref="A2:C301">
    <sortCondition ref="A2:A301"/>
  </sortState>
  <pageMargins left="0.7" right="0.7" top="0.78740157499999996" bottom="0.78740157499999996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showGridLines="0" topLeftCell="A28" workbookViewId="0">
      <selection activeCell="B54" sqref="B54"/>
    </sheetView>
  </sheetViews>
  <sheetFormatPr baseColWidth="10" defaultRowHeight="14.5" x14ac:dyDescent="0.35"/>
  <cols>
    <col min="2" max="2" width="11.6328125" bestFit="1" customWidth="1"/>
    <col min="3" max="3" width="14.6328125" customWidth="1"/>
    <col min="5" max="5" width="11.7265625" bestFit="1" customWidth="1"/>
    <col min="6" max="6" width="16" customWidth="1"/>
    <col min="15" max="15" width="13.81640625" customWidth="1"/>
  </cols>
  <sheetData>
    <row r="1" spans="1:14" ht="15.5" x14ac:dyDescent="0.35">
      <c r="A1" s="25" t="s">
        <v>115</v>
      </c>
      <c r="F1" s="24"/>
      <c r="G1" s="24"/>
      <c r="H1" s="24"/>
      <c r="I1" s="24"/>
      <c r="J1" s="24"/>
      <c r="K1" s="24"/>
      <c r="L1" s="24"/>
      <c r="M1" s="24"/>
      <c r="N1" s="24"/>
    </row>
    <row r="2" spans="1:14" ht="15.5" x14ac:dyDescent="0.35">
      <c r="A2" s="25" t="s">
        <v>109</v>
      </c>
      <c r="B2" s="27"/>
      <c r="C2" s="27"/>
      <c r="D2" s="27"/>
      <c r="E2" s="27"/>
      <c r="F2" s="1"/>
      <c r="G2" s="24"/>
      <c r="H2" s="24"/>
      <c r="I2" s="24"/>
      <c r="J2" s="24"/>
      <c r="K2" s="24"/>
      <c r="L2" s="24"/>
      <c r="M2" s="24"/>
      <c r="N2" s="24"/>
    </row>
    <row r="3" spans="1:14" x14ac:dyDescent="0.35">
      <c r="A3" s="1"/>
      <c r="B3" s="1"/>
      <c r="C3" s="1"/>
      <c r="D3" s="1"/>
      <c r="E3" s="1"/>
      <c r="F3" s="1"/>
    </row>
    <row r="4" spans="1:14" x14ac:dyDescent="0.35">
      <c r="A4" s="1" t="s">
        <v>92</v>
      </c>
      <c r="B4" s="1" t="s">
        <v>110</v>
      </c>
      <c r="C4" s="1"/>
      <c r="D4" s="1"/>
      <c r="E4" s="1"/>
      <c r="F4" s="1"/>
    </row>
    <row r="5" spans="1:14" x14ac:dyDescent="0.35">
      <c r="A5" s="1" t="s">
        <v>93</v>
      </c>
      <c r="B5" s="1" t="s">
        <v>111</v>
      </c>
      <c r="C5" s="1"/>
      <c r="D5" s="1"/>
      <c r="E5" s="1"/>
      <c r="F5" s="1"/>
    </row>
    <row r="6" spans="1:14" x14ac:dyDescent="0.35">
      <c r="A6" s="1" t="s">
        <v>94</v>
      </c>
      <c r="B6" s="1" t="s">
        <v>95</v>
      </c>
      <c r="C6" s="1"/>
      <c r="D6" s="1"/>
      <c r="E6" s="1"/>
      <c r="F6" s="1"/>
    </row>
    <row r="7" spans="1:14" x14ac:dyDescent="0.35">
      <c r="A7" s="1" t="s">
        <v>96</v>
      </c>
      <c r="B7" s="1" t="s">
        <v>112</v>
      </c>
      <c r="C7" s="1"/>
      <c r="D7" s="1"/>
      <c r="E7" s="1"/>
      <c r="F7" s="1"/>
    </row>
    <row r="8" spans="1:14" x14ac:dyDescent="0.35">
      <c r="A8" s="1" t="s">
        <v>97</v>
      </c>
      <c r="B8" s="1" t="s">
        <v>113</v>
      </c>
      <c r="C8" s="1"/>
      <c r="D8" s="1"/>
      <c r="E8" s="1"/>
      <c r="F8" s="1"/>
    </row>
    <row r="9" spans="1:14" x14ac:dyDescent="0.35">
      <c r="A9" s="1"/>
      <c r="B9" s="1"/>
      <c r="C9" s="1"/>
      <c r="D9" s="1"/>
      <c r="E9" s="1"/>
      <c r="F9" s="1"/>
    </row>
    <row r="10" spans="1:14" ht="17.5" x14ac:dyDescent="0.45">
      <c r="A10" s="1" t="s">
        <v>98</v>
      </c>
      <c r="B10" s="1" t="s">
        <v>99</v>
      </c>
      <c r="C10" s="1"/>
      <c r="D10" s="1"/>
      <c r="E10" s="1"/>
      <c r="F10" s="1"/>
    </row>
    <row r="11" spans="1:14" x14ac:dyDescent="0.35">
      <c r="A11" s="1"/>
      <c r="B11" s="1"/>
      <c r="C11" s="1"/>
      <c r="D11" s="1"/>
      <c r="E11" s="1"/>
      <c r="F11" s="1"/>
    </row>
    <row r="12" spans="1:14" x14ac:dyDescent="0.35">
      <c r="A12" s="1" t="s">
        <v>100</v>
      </c>
      <c r="B12" s="1"/>
      <c r="C12" s="1"/>
      <c r="D12" s="1"/>
      <c r="E12" s="1"/>
      <c r="F12" s="1"/>
    </row>
    <row r="13" spans="1:14" ht="16.5" x14ac:dyDescent="0.45">
      <c r="A13" s="1" t="s">
        <v>96</v>
      </c>
      <c r="B13" s="1">
        <f>_xlfn.VAR.S('Rohdaten Q+W'!C2:C301)</f>
        <v>1138.7556187290973</v>
      </c>
      <c r="C13" s="1"/>
      <c r="D13" s="1" t="s">
        <v>101</v>
      </c>
      <c r="E13" s="1">
        <f>COUNTA('Rohdaten Q+W'!C2:C301)</f>
        <v>300</v>
      </c>
      <c r="F13" s="1"/>
    </row>
    <row r="14" spans="1:14" ht="16.5" x14ac:dyDescent="0.45">
      <c r="A14" s="1" t="s">
        <v>97</v>
      </c>
      <c r="B14" s="1">
        <f>_xlfn.VAR.S('Rohdaten OGRE'!B2:B201)</f>
        <v>591.73175879396979</v>
      </c>
      <c r="C14" s="1"/>
      <c r="D14" s="1" t="s">
        <v>102</v>
      </c>
      <c r="E14" s="1">
        <f>COUNTA('Rohdaten OGRE'!B2:B201)</f>
        <v>200</v>
      </c>
      <c r="F14" s="1"/>
    </row>
    <row r="15" spans="1:14" x14ac:dyDescent="0.35">
      <c r="A15" s="1" t="s">
        <v>103</v>
      </c>
      <c r="B15" s="1">
        <f>B13/B14</f>
        <v>1.9244456661410854</v>
      </c>
      <c r="C15" s="1"/>
      <c r="D15" s="1"/>
      <c r="E15" s="1"/>
      <c r="F15" s="1"/>
    </row>
    <row r="16" spans="1:14" ht="15" thickBot="1" x14ac:dyDescent="0.4">
      <c r="A16" s="1"/>
      <c r="B16" s="1"/>
      <c r="C16" s="1"/>
      <c r="D16" s="1"/>
      <c r="E16" s="1"/>
      <c r="F16" s="1"/>
    </row>
    <row r="17" spans="1:16" x14ac:dyDescent="0.35">
      <c r="A17" s="37" t="s">
        <v>104</v>
      </c>
      <c r="B17" s="38"/>
      <c r="C17" s="39"/>
      <c r="D17" s="38"/>
      <c r="E17" s="38">
        <v>0.01</v>
      </c>
      <c r="F17" s="40"/>
    </row>
    <row r="18" spans="1:16" ht="16.5" x14ac:dyDescent="0.45">
      <c r="A18" s="41" t="s">
        <v>105</v>
      </c>
      <c r="B18" s="42"/>
      <c r="C18" s="43"/>
      <c r="D18" s="42"/>
      <c r="E18" s="42">
        <f>_xlfn.F.INV(E17/2,E13-1,E14-1)</f>
        <v>0.71924922726585883</v>
      </c>
      <c r="F18" s="44"/>
    </row>
    <row r="19" spans="1:16" ht="16.5" x14ac:dyDescent="0.45">
      <c r="A19" s="41" t="s">
        <v>106</v>
      </c>
      <c r="B19" s="42"/>
      <c r="C19" s="42"/>
      <c r="D19" s="42"/>
      <c r="E19" s="42">
        <f>_xlfn.F.INV(1-(E17/2),E13-1,E14-2)</f>
        <v>1.4047491884596595</v>
      </c>
      <c r="F19" s="44"/>
    </row>
    <row r="20" spans="1:16" ht="16.5" x14ac:dyDescent="0.45">
      <c r="A20" s="41" t="s">
        <v>114</v>
      </c>
      <c r="B20" s="42"/>
      <c r="C20" s="42"/>
      <c r="D20" s="42"/>
      <c r="E20" s="42"/>
      <c r="F20" s="44"/>
    </row>
    <row r="21" spans="1:16" ht="15" thickBot="1" x14ac:dyDescent="0.4">
      <c r="A21" s="45" t="s">
        <v>107</v>
      </c>
      <c r="B21" s="46"/>
      <c r="C21" s="46"/>
      <c r="D21" s="46"/>
      <c r="E21" s="46"/>
      <c r="F21" s="47"/>
    </row>
    <row r="22" spans="1:16" ht="15" thickBot="1" x14ac:dyDescent="0.4">
      <c r="A22" s="24"/>
      <c r="B22" s="24"/>
      <c r="C22" s="24"/>
      <c r="D22" s="24"/>
      <c r="E22" s="24"/>
      <c r="F22" s="24"/>
    </row>
    <row r="23" spans="1:16" x14ac:dyDescent="0.35">
      <c r="A23" s="48" t="s">
        <v>108</v>
      </c>
      <c r="B23" s="49" t="s">
        <v>116</v>
      </c>
      <c r="C23" s="49">
        <f>B15</f>
        <v>1.9244456661410854</v>
      </c>
      <c r="D23" s="50" t="s">
        <v>145</v>
      </c>
      <c r="E23" s="1"/>
      <c r="F23" s="1"/>
    </row>
    <row r="24" spans="1:16" ht="15" thickBot="1" x14ac:dyDescent="0.4">
      <c r="A24" s="51"/>
      <c r="B24" s="52">
        <f>_xlfn.F.DIST.RT(B15,E13-1,E14-1)*2</f>
        <v>9.6484885051933392E-7</v>
      </c>
      <c r="C24" s="53"/>
      <c r="D24" s="54"/>
      <c r="E24" s="1"/>
      <c r="F24" s="1"/>
    </row>
    <row r="25" spans="1:16" x14ac:dyDescent="0.35">
      <c r="A25" s="1"/>
      <c r="B25" s="1"/>
      <c r="C25" s="1"/>
      <c r="D25" s="1"/>
      <c r="E25" s="1"/>
      <c r="F25" s="1"/>
    </row>
    <row r="26" spans="1:16" x14ac:dyDescent="0.35">
      <c r="A26" s="1" t="s">
        <v>117</v>
      </c>
      <c r="B26" s="1"/>
      <c r="C26" s="1"/>
      <c r="D26" s="1"/>
      <c r="E26" s="1"/>
      <c r="F26" s="1"/>
    </row>
    <row r="27" spans="1:16" x14ac:dyDescent="0.35">
      <c r="A27" s="55">
        <f>B24</f>
        <v>9.6484885051933392E-7</v>
      </c>
      <c r="B27" s="1"/>
      <c r="C27" s="1"/>
      <c r="D27" s="1"/>
      <c r="E27" s="1"/>
      <c r="F27" s="1"/>
    </row>
    <row r="31" spans="1:16" ht="15.5" x14ac:dyDescent="0.35">
      <c r="A31" s="25" t="s">
        <v>124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" thickBot="1" x14ac:dyDescent="0.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5">
      <c r="A33" s="56" t="s">
        <v>118</v>
      </c>
      <c r="B33" s="49"/>
      <c r="C33" s="49" t="s">
        <v>119</v>
      </c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50"/>
      <c r="P33" s="1"/>
    </row>
    <row r="34" spans="1:16" x14ac:dyDescent="0.35">
      <c r="A34" s="57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9"/>
      <c r="P34" s="1"/>
    </row>
    <row r="35" spans="1:16" ht="16.5" x14ac:dyDescent="0.45">
      <c r="A35" s="57" t="s">
        <v>141</v>
      </c>
      <c r="B35" s="58"/>
      <c r="C35" s="58"/>
      <c r="D35" s="58" t="s">
        <v>101</v>
      </c>
      <c r="E35" s="58">
        <f>COUNTA('Rohdaten Q+W'!C2:C301)</f>
        <v>300</v>
      </c>
      <c r="F35" s="58"/>
      <c r="G35" s="58" t="s">
        <v>142</v>
      </c>
      <c r="H35" s="58">
        <v>50000</v>
      </c>
      <c r="I35" s="58"/>
      <c r="J35" s="58" t="s">
        <v>143</v>
      </c>
      <c r="K35" s="58" t="s">
        <v>144</v>
      </c>
      <c r="L35" s="58"/>
      <c r="M35" s="58"/>
      <c r="N35" s="58"/>
      <c r="O35" s="59"/>
      <c r="P35" s="1"/>
    </row>
    <row r="36" spans="1:16" ht="17" thickBot="1" x14ac:dyDescent="0.5">
      <c r="A36" s="51" t="s">
        <v>140</v>
      </c>
      <c r="B36" s="53"/>
      <c r="C36" s="53"/>
      <c r="D36" s="53" t="s">
        <v>102</v>
      </c>
      <c r="E36" s="53">
        <f>COUNTA('Rohdaten OGRE'!B2:B201)</f>
        <v>200</v>
      </c>
      <c r="F36" s="53"/>
      <c r="G36" s="53"/>
      <c r="H36" s="53"/>
      <c r="I36" s="53"/>
      <c r="J36" s="53"/>
      <c r="K36" s="53"/>
      <c r="L36" s="53"/>
      <c r="M36" s="53"/>
      <c r="N36" s="53"/>
      <c r="O36" s="54"/>
      <c r="P36" s="1"/>
    </row>
    <row r="37" spans="1:16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" thickBot="1" x14ac:dyDescent="0.4">
      <c r="A38" s="24"/>
      <c r="B38" s="66"/>
      <c r="C38" s="24"/>
      <c r="D38" s="24"/>
      <c r="E38" s="67"/>
      <c r="F38" s="67"/>
      <c r="G38" s="24"/>
      <c r="H38" s="68"/>
      <c r="I38" s="24"/>
      <c r="J38" s="24"/>
      <c r="K38" s="24"/>
      <c r="L38" s="1"/>
      <c r="M38" s="1"/>
      <c r="N38" s="1"/>
      <c r="O38" s="1"/>
      <c r="P38" s="1"/>
    </row>
    <row r="39" spans="1:16" ht="16.5" x14ac:dyDescent="0.45">
      <c r="A39" s="69" t="s">
        <v>120</v>
      </c>
      <c r="B39" s="24"/>
      <c r="C39" s="24"/>
      <c r="D39" s="24"/>
      <c r="E39" s="24"/>
      <c r="F39" s="24"/>
      <c r="G39" s="24"/>
      <c r="H39" s="24"/>
      <c r="I39" s="24">
        <f>0.05*6000</f>
        <v>300</v>
      </c>
      <c r="J39" s="24"/>
      <c r="K39" s="24"/>
      <c r="L39" s="1"/>
      <c r="M39" s="1"/>
      <c r="N39" s="1"/>
      <c r="O39" s="1"/>
      <c r="P39" s="1"/>
    </row>
    <row r="40" spans="1:16" ht="17" thickBot="1" x14ac:dyDescent="0.5">
      <c r="A40" s="70" t="s">
        <v>121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"/>
      <c r="M40" s="1"/>
      <c r="N40" s="1"/>
      <c r="O40" s="1"/>
      <c r="P40" s="1"/>
    </row>
    <row r="41" spans="1:16" ht="15" thickBot="1" x14ac:dyDescent="0.4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1"/>
      <c r="M41" s="1"/>
      <c r="N41" s="1"/>
      <c r="O41" s="1"/>
      <c r="P41" s="1"/>
    </row>
    <row r="42" spans="1:16" x14ac:dyDescent="0.35">
      <c r="A42" s="60" t="s">
        <v>125</v>
      </c>
      <c r="B42" s="61"/>
      <c r="C42" s="62"/>
      <c r="D42" s="71">
        <f>AVERAGE('Rohdaten Q+W'!C2:C301)</f>
        <v>44.87</v>
      </c>
      <c r="E42" s="24"/>
      <c r="F42" s="24"/>
      <c r="G42" s="24"/>
      <c r="H42" s="24"/>
      <c r="I42" s="24"/>
      <c r="J42" s="24"/>
      <c r="K42" s="24"/>
      <c r="L42" s="1"/>
      <c r="M42" s="1"/>
      <c r="N42" s="1"/>
      <c r="O42" s="1"/>
      <c r="P42" s="1"/>
    </row>
    <row r="43" spans="1:16" ht="15" thickBot="1" x14ac:dyDescent="0.4">
      <c r="A43" s="63" t="s">
        <v>126</v>
      </c>
      <c r="B43" s="64"/>
      <c r="C43" s="65"/>
      <c r="D43" s="72">
        <f>AVERAGE('Rohdaten OGRE'!B2:B201)</f>
        <v>47.13</v>
      </c>
      <c r="E43" s="24"/>
      <c r="F43" s="24"/>
      <c r="G43" s="24"/>
      <c r="H43" s="24"/>
      <c r="I43" s="24"/>
      <c r="J43" s="24"/>
      <c r="K43" s="24"/>
      <c r="L43" s="1"/>
      <c r="M43" s="1"/>
      <c r="N43" s="1"/>
      <c r="O43" s="1"/>
      <c r="P43" s="1"/>
    </row>
    <row r="44" spans="1:16" ht="15" thickBot="1" x14ac:dyDescent="0.4">
      <c r="A44" s="24"/>
      <c r="B44" s="66"/>
      <c r="C44" s="24"/>
      <c r="D44" s="24"/>
      <c r="E44" s="24"/>
      <c r="F44" s="24"/>
      <c r="G44" s="24"/>
      <c r="H44" s="24"/>
      <c r="I44" s="24"/>
      <c r="J44" s="24"/>
      <c r="K44" s="24"/>
      <c r="L44" s="1"/>
      <c r="M44" s="1"/>
      <c r="N44" s="1"/>
      <c r="O44" s="1"/>
      <c r="P44" s="1"/>
    </row>
    <row r="45" spans="1:16" ht="15" thickBot="1" x14ac:dyDescent="0.4">
      <c r="A45" s="73" t="s">
        <v>122</v>
      </c>
      <c r="B45" s="74">
        <f>ABS(D42-D43)/SQRT((B13/E13)+(B14/E14))</f>
        <v>0.86958389350853171</v>
      </c>
      <c r="C45" s="24"/>
      <c r="D45" s="24"/>
      <c r="E45" s="24"/>
      <c r="F45" s="24"/>
      <c r="G45" s="24"/>
      <c r="H45" s="24"/>
      <c r="I45" s="24"/>
      <c r="J45" s="24"/>
      <c r="K45" s="24"/>
      <c r="L45" s="1"/>
      <c r="M45" s="1"/>
      <c r="N45" s="1"/>
      <c r="O45" s="1"/>
      <c r="P45" s="1"/>
    </row>
    <row r="46" spans="1:16" x14ac:dyDescent="0.3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1"/>
      <c r="M46" s="1"/>
      <c r="N46" s="1"/>
      <c r="O46" s="1"/>
      <c r="P46" s="1"/>
    </row>
    <row r="47" spans="1:16" x14ac:dyDescent="0.35">
      <c r="A47" s="95" t="s">
        <v>104</v>
      </c>
      <c r="B47" s="96"/>
      <c r="C47" s="97"/>
      <c r="D47" s="96">
        <v>0.05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9"/>
      <c r="P47" s="1"/>
    </row>
    <row r="48" spans="1:16" x14ac:dyDescent="0.35">
      <c r="A48" s="100" t="s">
        <v>127</v>
      </c>
      <c r="B48" s="42"/>
      <c r="C48" s="42"/>
      <c r="D48" s="42">
        <f>_xlfn.NORM.S.INV(1-(D47/2))</f>
        <v>1.9599639845400536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101"/>
      <c r="P48" s="1"/>
    </row>
    <row r="49" spans="1:16" ht="16.5" x14ac:dyDescent="0.45">
      <c r="A49" s="102" t="s">
        <v>154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4"/>
      <c r="P49" s="1"/>
    </row>
    <row r="50" spans="1:16" x14ac:dyDescent="0.3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1"/>
      <c r="M50" s="1"/>
      <c r="N50" s="1"/>
      <c r="O50" s="1"/>
      <c r="P50" s="1"/>
    </row>
    <row r="51" spans="1:16" ht="15" thickBot="1" x14ac:dyDescent="0.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1"/>
      <c r="M51" s="1"/>
      <c r="N51" s="1"/>
      <c r="O51" s="1"/>
      <c r="P51" s="1"/>
    </row>
    <row r="52" spans="1:16" x14ac:dyDescent="0.35">
      <c r="A52" s="48" t="s">
        <v>108</v>
      </c>
      <c r="B52" s="49" t="s">
        <v>116</v>
      </c>
      <c r="C52" s="49">
        <f>B45</f>
        <v>0.86958389350853171</v>
      </c>
      <c r="D52" s="50" t="s">
        <v>145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5">
      <c r="A53" s="57"/>
      <c r="B53" s="75" t="s">
        <v>123</v>
      </c>
      <c r="C53" s="58">
        <f>B45</f>
        <v>0.86958389350853171</v>
      </c>
      <c r="D53" s="59" t="s">
        <v>145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" thickBot="1" x14ac:dyDescent="0.4">
      <c r="A54" s="51"/>
      <c r="B54" s="52">
        <f>(1-_xlfn.NORM.S.DIST(C53,1))*2</f>
        <v>0.38452784292907971</v>
      </c>
      <c r="C54" s="53"/>
      <c r="D54" s="5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5">
      <c r="A57" s="1" t="s">
        <v>128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5">
      <c r="A58" s="29">
        <f>B54</f>
        <v>0.38452784292907971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Rohdaten Q+W</vt:lpstr>
      <vt:lpstr>Rohdaten OGRE</vt:lpstr>
      <vt:lpstr>Codierung</vt:lpstr>
      <vt:lpstr>a)</vt:lpstr>
      <vt:lpstr>b)</vt:lpstr>
      <vt:lpstr>c)</vt:lpstr>
      <vt:lpstr>d)</vt:lpstr>
      <vt:lpstr>e)</vt:lpstr>
      <vt:lpstr>f)</vt:lpstr>
      <vt:lpstr>f) VAR-Vgl. mit DAF</vt:lpstr>
      <vt:lpstr>f) EW-Vgl. mit DAF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Reiter Joachim</dc:creator>
  <cp:lastModifiedBy>jreiter</cp:lastModifiedBy>
  <dcterms:created xsi:type="dcterms:W3CDTF">2013-01-03T14:11:33Z</dcterms:created>
  <dcterms:modified xsi:type="dcterms:W3CDTF">2017-07-10T15:06:43Z</dcterms:modified>
</cp:coreProperties>
</file>